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Prévisionnel 90 jours" sheetId="2" state="visible" r:id="rId4"/>
    <sheet name="Synthèse" sheetId="3" state="visible" r:id="rId5"/>
    <sheet name="Pour aller plus loi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<sst xmlns="http://schemas.openxmlformats.org/spreadsheetml/2006/main" count="86" uniqueCount="86">
  <si>
    <t xml:space="preserve">PRÉVISIONNEL DE TRÉSORERIE À 90 JOURS — MODE D'EMPLOI</t>
  </si>
  <si>
    <t xml:space="preserve">Ce modèle vous donne une vision claire de votre trésorerie sur les 13 prochaines semaines (90 jours),</t>
  </si>
  <si>
    <t xml:space="preserve">semaine par semaine, pour anticiper les tensions au lieu de les subir.</t>
  </si>
  <si>
    <t xml:space="preserve">CODE COULEUR</t>
  </si>
  <si>
    <t xml:space="preserve">• Cellules en BLEU : à saisir ou modifier par vous (montants, dates).</t>
  </si>
  <si>
    <t xml:space="preserve">• Cellules en NOIR : calculées automatiquement — ne pas les modifier.</t>
  </si>
  <si>
    <t xml:space="preserve">• Cellules en VERT : reprises d'un autre onglet — ne pas les modifier.</t>
  </si>
  <si>
    <t xml:space="preserve">LES 4 ÉTAPES</t>
  </si>
  <si>
    <t xml:space="preserve">1. Onglet « Prévisionnel 90 jours » : saisissez la date de début, votre solde bancaire réel du jour</t>
  </si>
  <si>
    <t xml:space="preserve">    et votre seuil d'alerte (le matelas de sécurité sous lequel vous ne voulez pas descendre).</t>
  </si>
  <si>
    <t xml:space="preserve">2. Remplissez les ENCAISSEMENTS : ne comptez que ce qui sera réellement encaissé dans la semaine</t>
  </si>
  <si>
    <t xml:space="preserve">    (date de paiement prévue, pas date de facture). Soyez prudent sur les délais de paiement clients.</t>
  </si>
  <si>
    <t xml:space="preserve">3. Remplissez les DÉCAISSEMENTS : salaires, URSSAF, TVA, fournisseurs, loyer, emprunts…</t>
  </si>
  <si>
    <t xml:space="preserve">    à la semaine où ils seront réellement débités.</t>
  </si>
  <si>
    <t xml:space="preserve">4. Lisez l'onglet « Synthèse » : point le plus bas, semaines sous tension, tendance sur 90 jours.</t>
  </si>
  <si>
    <t xml:space="preserve">RÈGLE D'OR</t>
  </si>
  <si>
    <t xml:space="preserve">Mettez ce fichier à jour chaque lundi (15 minutes) : remplacez le solde de départ par votre solde réel,</t>
  </si>
  <si>
    <t xml:space="preserve">décalez les semaines, ajustez les prévisions. Un prévisionnel n'est utile que s'il vit.</t>
  </si>
  <si>
    <t xml:space="preserve">Le fichier contient un exemple chiffré fictif (entreprise du bâtiment, ~300 k€ de CA annuel) :</t>
  </si>
  <si>
    <t xml:space="preserve">remplacez toutes les valeurs bleues par vos propres chiffres.</t>
  </si>
  <si>
    <t xml:space="preserve">PRÉVISIONNEL DE TRÉSORERIE — 90 JOURS (13 SEMAINES)</t>
  </si>
  <si>
    <t xml:space="preserve">Date de début (1er jour de la semaine 1)</t>
  </si>
  <si>
    <t xml:space="preserve">Trésorerie de départ (solde bancaire réel)</t>
  </si>
  <si>
    <t xml:space="preserve">Seuil d'alerte (matelas de sécurité)</t>
  </si>
  <si>
    <t xml:space="preserve">Semaine</t>
  </si>
  <si>
    <t xml:space="preserve">S1</t>
  </si>
  <si>
    <t xml:space="preserve">S2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</si>
  <si>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</si>
  <si>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</si>
  <si>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</si>
  <si>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</si>
  <si>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</si>
  <si>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</si>
  <si>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</si>
  <si>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</si>
  <si>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S11</t>
  </si>
  <si>
    <t xml:space="preserve">S12</t>
  </si>
  <si>
    <t xml:space="preserve">S13</t>
  </si>
  <si>
    <t xml:space="preserve">Semaine du</t>
  </si>
  <si>
    <t xml:space="preserve">ENCAISSEMENTS</t>
  </si>
  <si>
    <t xml:space="preserve">Clients — factures &amp; situations déjà émises</t>
  </si>
  <si>
    <t xml:space="preserve">Acomptes nouveaux chantiers (30 %)</t>
  </si>
  <si>
    <t xml:space="preserve">Situations de travaux à facturer</t>
  </si>
  <si>
    <t xml:space="preserve">Autres (retenue de garantie, TVA remboursée…)</t>
  </si>
  <si>
    <t xml:space="preserve">TOTAL ENCAISSEMENTS</t>
  </si>
  <si>
    <t xml:space="preserve">DÉCAISSEMENTS</t>
  </si>
  <si>
    <t xml:space="preserve">Matériaux &amp; fournitures</t>
  </si>
  <si>
    <t xml:space="preserve">Sous-traitance</t>
  </si>
  <si>
    <t xml:space="preserve">Salaires nets (équipe)</t>
  </si>
  <si>
    <t xml:space="preserve">Prélèvement du gérant</t>
  </si>
  <si>
    <t xml:space="preserve">Charges sociales (URSSAF, ProBTP…)</t>
  </si>
  <si>
    <t xml:space="preserve">TVA à reverser</t>
  </si>
  <si>
    <t xml:space="preserve">Loyer dépôt &amp; charges</t>
  </si>
  <si>
    <t xml:space="preserve">Véhicules, carburant, assurances (dont décennale)</t>
  </si>
  <si>
    <t xml:space="preserve">Remboursement d'emprunts (camion, matériel)</t>
  </si>
  <si>
    <t xml:space="preserve">Investissements (outillage, matériel)</t>
  </si>
  <si>
    <t xml:space="preserve">Autres décaissements</t>
  </si>
  <si>
    <t xml:space="preserve">TOTAL DÉCAISSEMENTS</t>
  </si>
  <si>
    <t xml:space="preserve">Solde de la semaine (encaissements – décaissements)</t>
  </si>
  <si>
    <t xml:space="preserve">Trésorerie début de semaine</t>
  </si>
  <si>
    <t xml:space="preserve">TRÉSORERIE FIN DE SEMAINE</t>
  </si>
  <si>
    <t xml:space="preserve">Statut</t>
  </si>
  <si>
    <t xml:space="preserve">SYNTHÈSE — VOTRE TRÉSORERIE EN UN COUP D'ŒIL</t>
  </si>
  <si>
    <t xml:space="preserve">Trésorerie de départ</t>
  </si>
  <si>
    <t xml:space="preserve">Trésorerie prévue à 90 jours</t>
  </si>
  <si>
    <t xml:space="preserve">Variation sur la période</t>
  </si>
  <si>
    <t xml:space="preserve">Point le plus bas sur 90 jours</t>
  </si>
  <si>
    <t xml:space="preserve">Semaine du point le plus bas</t>
  </si>
  <si>
    <t xml:space="preserve">Total encaissements (90 j)</t>
  </si>
  <si>
    <t xml:space="preserve">Total décaissements (90 j)</t>
  </si>
  <si>
    <t xml:space="preserve">Semaines sous le seuil d'alerte</t>
  </si>
  <si>
    <t xml:space="preserve">Semaines en découvert</t>
  </si>
  <si>
    <t xml:space="preserve">COMMENT LIRE CETTE SYNTHÈSE</t>
  </si>
  <si>
    <t xml:space="preserve">• Point le plus bas négatif : agissez maintenant (relance clients, décalage de charges, financement court terme).</t>
  </si>
  <si>
    <t xml:space="preserve">• Plusieurs semaines sous le seuil d'alerte : votre matelas est trop juste — identifiez 2-3 leviers.</t>
  </si>
  <si>
    <t xml:space="preserve">• Variation négative sur 90 jours : votre activité consomme du cash ; cherchez la cause (marge, délais, charges).</t>
  </si>
  <si>
    <t xml:space="preserve">CE MODÈLE VOUS DONNE LA PHOTO. LE PILOTAGE, C'EST LE FILM.</t>
  </si>
  <si>
    <t xml:space="preserve">Un prévisionnel n'a de valeur que s'il est fiable, tenu à jour, et surtout traduit en décisions :</t>
  </si>
  <si>
    <t xml:space="preserve">quand relancer, quand décaler une charge, quand investir, quand recruter.</t>
  </si>
  <si>
    <t xml:space="preserve">Si vous voulez :</t>
  </si>
  <si>
    <t xml:space="preserve">• valider que vos hypothèses (délais de paiement, charges sociales, TVA) sont réalistes,</t>
  </si>
  <si>
    <t xml:space="preserve">• identifier vos 2-3 leviers prioritaires pour sécuriser les 90 prochains jours,</t>
  </si>
  <si>
    <t xml:space="preserve">• et repartir avec des actions concrètes,</t>
  </si>
  <si>
    <t xml:space="preserve">je vous offre un audit flash trésorerie de 20 minutes, en visio, sans engagement.</t>
  </si>
  <si>
    <t xml:space="preserve">➜  RÉSERVER MON AUDIT FLASH OFFERT (cliquez ici)</t>
  </si>
  <si>
    <t xml:space="preserve">François — 15 ans de direction d'entreprises (10 à 200 salariés, jusqu'à 20 M€ de CA pilotés).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</si>
</sst>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#,##0&quot; €&quot;;[RED]\(#,##0&quot; €)&quot;;\-"/>
    <numFmt numFmtId="167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u val="single"/>
      <sz val="12"/>
      <color rgb="FF0563C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1F3864"/>
        <bgColor rgb="FF333333"/>
      </patternFill>
    </fill>
    <fill>
      <patternFill patternType="solid">
        <fgColor rgb="FFD9E2F3"/>
        <bgColor rgb="FFD9D9D9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9C0006"/>
      </font>
      <fill>
        <patternFill>
          <bgColor rgb="FFF8CBAD"/>
        </patternFill>
      </fill>
    </dxf>
    <dxf>
      <fill>
        <patternFill>
          <bgColor rgb="FFFFF2CC"/>
        </patternFill>
      </fill>
    </dxf>
    <dxf>
      <font>
        <name val="Arial"/>
        <charset val="1"/>
        <family val="0"/>
        <b val="1"/>
        <color rgb="FF9C0006"/>
      </font>
    </dxf>
    <dxf>
      <font>
        <name val="Arial"/>
        <charset val="1"/>
        <family val="0"/>
        <b val="1"/>
        <color rgb="FFBF8F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C46E6D"/>
      <rgbColor rgb="FFB54744"/>
      <rgbColor rgb="FF008080"/>
      <rgbColor rgb="FFBFBFBF"/>
      <rgbColor rgb="FF878787"/>
      <rgbColor rgb="FF9999FF"/>
      <rgbColor rgb="FF973C39"/>
      <rgbColor rgb="FFFFF2CC"/>
      <rgbColor rgb="FFF2F2F2"/>
      <rgbColor rgb="FF660066"/>
      <rgbColor rgb="FFCB8685"/>
      <rgbColor rgb="FF0563C1"/>
      <rgbColor rgb="FFD9D9D9"/>
      <rgbColor rgb="FF000080"/>
      <rgbColor rgb="FFFF00FF"/>
      <rgbColor rgb="FFFFFF00"/>
      <rgbColor rgb="FF00FFFF"/>
      <rgbColor rgb="FF800080"/>
      <rgbColor rgb="FF7F312F"/>
      <rgbColor rgb="FF008080"/>
      <rgbColor rgb="FF0000FF"/>
      <rgbColor rgb="FF00CCFF"/>
      <rgbColor rgb="FFD9E2F3"/>
      <rgbColor rgb="FFE3CAC9"/>
      <rgbColor rgb="FFFFFF99"/>
      <rgbColor rgb="FF99CCFF"/>
      <rgbColor rgb="FFD8ADAD"/>
      <rgbColor rgb="FFDEBCBB"/>
      <rgbColor rgb="FFF8CBAD"/>
      <rgbColor rgb="FF3366FF"/>
      <rgbColor rgb="FF33CCCC"/>
      <rgbColor rgb="FF99CC00"/>
      <rgbColor rgb="FFFFCC00"/>
      <rgbColor rgb="FFBF8F00"/>
      <rgbColor rgb="FFBE4B48"/>
      <rgbColor rgb="FFAD4440"/>
      <rgbColor rgb="FFD19C9B"/>
      <rgbColor rgb="FF1F3864"/>
      <rgbColor rgb="FF339966"/>
      <rgbColor rgb="FF003300"/>
      <rgbColor rgb="FF333300"/>
      <rgbColor rgb="FF8C3734"/>
      <rgbColor rgb="FFA2403D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Trésorerie fin de semaine — 13 semaines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7F312F"/>
            </a:solidFill>
            <a:ln w="12600">
              <a:solidFill>
                <a:srgbClr val="7F312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jours'!$C$34</c:f>
              <c:numCache>
                <c:formatCode>#,##0" €";[RED]\(#,##0" €)";\-</c:formatCode>
                <c:ptCount val="1"/>
                <c:pt idx="0">
                  <c:v>12900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8C3734"/>
            </a:solidFill>
            <a:ln w="1260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jours'!$D$34</c:f>
              <c:numCache>
                <c:formatCode>#,##0" €";[RED]\(#,##0" €)";\-</c:formatCode>
                <c:ptCount val="1"/>
                <c:pt idx="0">
                  <c:v>10900</c:v>
                </c:pt>
              </c:numCache>
            </c:numRef>
          </c:val>
          <c:smooth val="1"/>
        </c:ser>
        <c:ser>
          <c:idx val="2"/>
          <c:order val="2"/>
          <c:spPr>
            <a:solidFill>
              <a:srgbClr val="973C39"/>
            </a:solidFill>
            <a:ln w="12600">
              <a:solidFill>
                <a:srgbClr val="973C3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jours'!$E$34</c:f>
              <c:numCache>
                <c:formatCode>#,##0" €";[RED]\(#,##0" €)";\-</c:formatCode>
                <c:ptCount val="1"/>
                <c:pt idx="0">
                  <c:v>10700</c:v>
                </c:pt>
              </c:numCache>
            </c:numRef>
          </c:val>
          <c:smooth val="1"/>
        </c:ser>
        <c:ser>
          <c:idx val="3"/>
          <c:order val="3"/>
          <c:spPr>
            <a:solidFill>
              <a:srgbClr val="A2403D"/>
            </a:solidFill>
            <a:ln w="1260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jours'!$F$34</c:f>
              <c:numCache>
                <c:formatCode>#,##0" €";[RED]\(#,##0" €)";\-</c:formatCode>
                <c:ptCount val="1"/>
                <c:pt idx="0">
                  <c:v>9300</c:v>
                </c:pt>
              </c:numCache>
            </c:numRef>
          </c:val>
          <c:smooth val="1"/>
        </c:ser>
        <c:ser>
          <c:idx val="4"/>
          <c:order val="4"/>
          <c:spPr>
            <a:solidFill>
              <a:srgbClr val="AD4440"/>
            </a:solidFill>
            <a:ln w="12600">
              <a:solidFill>
                <a:srgbClr val="AD444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jours'!$G$34</c:f>
              <c:numCache>
                <c:formatCode>#,##0" €";[RED]\(#,##0" €)";\-</c:formatCode>
                <c:ptCount val="1"/>
                <c:pt idx="0">
                  <c:v>8700</c:v>
                </c:pt>
              </c:numCache>
            </c:numRef>
          </c:val>
          <c:smooth val="1"/>
        </c:ser>
        <c:ser>
          <c:idx val="5"/>
          <c:order val="5"/>
          <c:spPr>
            <a:solidFill>
              <a:srgbClr val="B54744"/>
            </a:solidFill>
            <a:ln w="1260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jours'!$H$34</c:f>
              <c:numCache>
                <c:formatCode>#,##0" €";[RED]\(#,##0" €)";\-</c:formatCode>
                <c:ptCount val="1"/>
                <c:pt idx="0">
                  <c:v>7700</c:v>
                </c:pt>
              </c:numCache>
            </c:numRef>
          </c:val>
          <c:smooth val="1"/>
        </c:ser>
        <c:ser>
          <c:idx val="6"/>
          <c:order val="6"/>
          <c:spPr>
            <a:solidFill>
              <a:srgbClr val="BE4B48"/>
            </a:solidFill>
            <a:ln w="1260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jours'!$I$34</c:f>
              <c:numCache>
                <c:formatCode>#,##0" €";[RED]\(#,##0" €)";\-</c:formatCode>
                <c:ptCount val="1"/>
                <c:pt idx="0">
                  <c:v>8000</c:v>
                </c:pt>
              </c:numCache>
            </c:numRef>
          </c:val>
          <c:smooth val="1"/>
        </c:ser>
        <c:ser>
          <c:idx val="7"/>
          <c:order val="7"/>
          <c:spPr>
            <a:solidFill>
              <a:srgbClr val="C46E6D"/>
            </a:solidFill>
            <a:ln w="1260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jours'!$J$34</c:f>
              <c:numCache>
                <c:formatCode>#,##0" €";[RED]\(#,##0" €)";\-</c:formatCode>
                <c:ptCount val="1"/>
                <c:pt idx="0">
                  <c:v>-900</c:v>
                </c:pt>
              </c:numCache>
            </c:numRef>
          </c:val>
          <c:smooth val="1"/>
        </c:ser>
        <c:ser>
          <c:idx val="8"/>
          <c:order val="8"/>
          <c:spPr>
            <a:solidFill>
              <a:srgbClr val="CB8685"/>
            </a:solidFill>
            <a:ln w="12600">
              <a:solidFill>
                <a:srgbClr val="CB868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jours'!$K$34</c:f>
              <c:numCache>
                <c:formatCode>#,##0" €";[RED]\(#,##0" €)";\-</c:formatCode>
                <c:ptCount val="1"/>
                <c:pt idx="0">
                  <c:v>2500</c:v>
                </c:pt>
              </c:numCache>
            </c:numRef>
          </c:val>
          <c:smooth val="1"/>
        </c:ser>
        <c:ser>
          <c:idx val="9"/>
          <c:order val="9"/>
          <c:spPr>
            <a:solidFill>
              <a:srgbClr val="D19C9B"/>
            </a:solidFill>
            <a:ln w="1260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jours'!$L$34</c:f>
              <c:numCache>
                <c:formatCode>#,##0" €";[RED]\(#,##0" €)";\-</c:formatCode>
                <c:ptCount val="1"/>
                <c:pt idx="0">
                  <c:v>5000</c:v>
                </c:pt>
              </c:numCache>
            </c:numRef>
          </c:val>
          <c:smooth val="1"/>
        </c:ser>
        <c:ser>
          <c:idx val="10"/>
          <c:order val="10"/>
          <c:spPr>
            <a:solidFill>
              <a:srgbClr val="D8ADAD"/>
            </a:solidFill>
            <a:ln w="12600">
              <a:solidFill>
                <a:srgbClr val="D8ADA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jours'!$M$34</c:f>
              <c:numCache>
                <c:formatCode>#,##0" €";[RED]\(#,##0" €)";\-</c:formatCode>
                <c:ptCount val="1"/>
                <c:pt idx="0">
                  <c:v>6800</c:v>
                </c:pt>
              </c:numCache>
            </c:numRef>
          </c:val>
          <c:smooth val="1"/>
        </c:ser>
        <c:ser>
          <c:idx val="11"/>
          <c:order val="11"/>
          <c:spPr>
            <a:solidFill>
              <a:srgbClr val="DEBCBB"/>
            </a:solidFill>
            <a:ln w="1260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jours'!$N$34</c:f>
              <c:numCache>
                <c:formatCode>#,##0" €";[RED]\(#,##0" €)";\-</c:formatCode>
                <c:ptCount val="1"/>
                <c:pt idx="0">
                  <c:v>10200</c:v>
                </c:pt>
              </c:numCache>
            </c:numRef>
          </c:val>
          <c:smooth val="1"/>
        </c:ser>
        <c:ser>
          <c:idx val="12"/>
          <c:order val="12"/>
          <c:spPr>
            <a:solidFill>
              <a:srgbClr val="E3CAC9"/>
            </a:solidFill>
            <a:ln w="12600">
              <a:solidFill>
                <a:srgbClr val="E3CAC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'Prévisionnel 90 jours'!$C$9:$O$9</c:f>
              <c:strCache>
                <c:ptCount val="13"/>
                <c:pt idx="0">
                  <c:v>06/07/26</c:v>
                </c:pt>
                <c:pt idx="1">
                  <c:v>13/07/26</c:v>
                </c:pt>
                <c:pt idx="2">
                  <c:v>20/07/26</c:v>
                </c:pt>
                <c:pt idx="3">
                  <c:v>27/07/26</c:v>
                </c:pt>
                <c:pt idx="4">
                  <c:v>03/08/26</c:v>
                </c:pt>
                <c:pt idx="5">
                  <c:v>10/08/26</c:v>
                </c:pt>
                <c:pt idx="6">
                  <c:v>17/08/26</c:v>
                </c:pt>
                <c:pt idx="7">
                  <c:v>24/08/26</c:v>
                </c:pt>
                <c:pt idx="8">
                  <c:v>31/08/26</c:v>
                </c:pt>
                <c:pt idx="9">
                  <c:v>07/09/26</c:v>
                </c:pt>
                <c:pt idx="10">
                  <c:v>14/09/26</c:v>
                </c:pt>
                <c:pt idx="11">
                  <c:v>21/09/26</c:v>
                </c:pt>
                <c:pt idx="12">
                  <c:v>28/09/26</c:v>
                </c:pt>
              </c:strCache>
            </c:strRef>
          </c:cat>
          <c:val>
            <c:numRef>
              <c:f>'Prévisionnel 90 jours'!$O$34</c:f>
              <c:numCache>
                <c:formatCode>#,##0" €";[RED]\(#,##0" €)";\-</c:formatCode>
                <c:ptCount val="1"/>
                <c:pt idx="0">
                  <c:v>8800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6712179"/>
        <c:axId val="29074241"/>
      </c:lineChart>
      <c:catAx>
        <c:axId val="16712179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9074241"/>
        <c:crosses val="autoZero"/>
        <c:auto val="1"/>
        <c:lblAlgn val="ctr"/>
        <c:lblOffset val="100"/>
        <c:noMultiLvlLbl val="0"/>
      </c:catAx>
      <c:valAx>
        <c:axId val="290742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[RED]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671217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10</xdr:col>
      <xdr:colOff>129960</xdr:colOff>
      <xdr:row>35</xdr:row>
      <xdr:rowOff>21960</xdr:rowOff>
    </xdr:to>
    <xdr:graphicFrame>
      <xdr:nvGraphicFramePr>
        <xdr:cNvPr id="1" name="Chart 1"/>
        <xdr:cNvGraphicFramePr/>
      </xdr:nvGraphicFramePr>
      <xdr:xfrm>
        <a:off x="211320" y="3839760"/>
        <a:ext cx="863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fgb.systeme.io/tresorerie-tpe-pm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10"/>
  </cols>
  <sheetData>
    <row r="2" customFormat="false" ht="17.35" hidden="false" customHeight="false" outlineLevel="0" collapsed="false">
      <c r="B2" s="1" t="s">
        <v>0</v>
      </c>
    </row>
    <row r="5" customFormat="false" ht="15" hidden="false" customHeight="false" outlineLevel="0" collapsed="false">
      <c r="B5" s="2" t="s">
        <v>1</v>
      </c>
    </row>
    <row r="6" customFormat="false" ht="15" hidden="false" customHeight="false" outlineLevel="0" collapsed="false">
      <c r="B6" s="2" t="s">
        <v>2</v>
      </c>
    </row>
    <row r="8" customFormat="false" ht="15" hidden="false" customHeight="false" outlineLevel="0" collapsed="false">
      <c r="B8" s="3" t="s">
        <v>3</v>
      </c>
    </row>
    <row r="9" customFormat="false" ht="15" hidden="false" customHeight="false" outlineLevel="0" collapsed="false">
      <c r="B9" s="4" t="s">
        <v>4</v>
      </c>
    </row>
    <row r="10" customFormat="false" ht="15" hidden="false" customHeight="false" outlineLevel="0" collapsed="false">
      <c r="B10" s="2" t="s">
        <v>5</v>
      </c>
    </row>
    <row r="11" customFormat="false" ht="15" hidden="false" customHeight="false" outlineLevel="0" collapsed="false">
      <c r="B11" s="5" t="s">
        <v>6</v>
      </c>
    </row>
    <row r="13" customFormat="false" ht="15" hidden="false" customHeight="false" outlineLevel="0" collapsed="false">
      <c r="B13" s="3" t="s">
        <v>7</v>
      </c>
    </row>
    <row r="14" customFormat="false" ht="15" hidden="false" customHeight="false" outlineLevel="0" collapsed="false">
      <c r="B14" s="2" t="s">
        <v>8</v>
      </c>
    </row>
    <row r="15" customFormat="false" ht="15" hidden="false" customHeight="false" outlineLevel="0" collapsed="false">
      <c r="B15" s="2" t="s">
        <v>9</v>
      </c>
    </row>
    <row r="16" customFormat="false" ht="15" hidden="false" customHeight="false" outlineLevel="0" collapsed="false">
      <c r="B16" s="2" t="s">
        <v>10</v>
      </c>
    </row>
    <row r="17" customFormat="false" ht="15" hidden="false" customHeight="false" outlineLevel="0" collapsed="false">
      <c r="B17" s="2" t="s">
        <v>11</v>
      </c>
    </row>
    <row r="18" customFormat="false" ht="15" hidden="false" customHeight="false" outlineLevel="0" collapsed="false">
      <c r="B18" s="2" t="s">
        <v>12</v>
      </c>
    </row>
    <row r="19" customFormat="false" ht="15" hidden="false" customHeight="false" outlineLevel="0" collapsed="false">
      <c r="B19" s="2" t="s">
        <v>13</v>
      </c>
    </row>
    <row r="20" customFormat="false" ht="15" hidden="false" customHeight="false" outlineLevel="0" collapsed="false">
      <c r="B20" s="2" t="s">
        <v>14</v>
      </c>
    </row>
    <row r="22" customFormat="false" ht="15" hidden="false" customHeight="false" outlineLevel="0" collapsed="false">
      <c r="B22" s="3" t="s">
        <v>15</v>
      </c>
    </row>
    <row r="23" customFormat="false" ht="15" hidden="false" customHeight="false" outlineLevel="0" collapsed="false">
      <c r="B23" s="2" t="s">
        <v>16</v>
      </c>
    </row>
    <row r="24" customFormat="false" ht="15" hidden="false" customHeight="false" outlineLevel="0" collapsed="false">
      <c r="B24" s="2" t="s">
        <v>17</v>
      </c>
    </row>
    <row r="26" customFormat="false" ht="15" hidden="false" customHeight="false" outlineLevel="0" collapsed="false">
      <c r="B26" s="2" t="s">
        <v>18</v>
      </c>
    </row>
    <row r="27" customFormat="false" ht="15" hidden="false" customHeight="false" outlineLevel="0" collapsed="false">
      <c r="B27" s="2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15" min="3" style="0" width="11"/>
  </cols>
  <sheetData>
    <row r="2" customFormat="false" ht="17.35" hidden="false" customHeight="false" outlineLevel="0" collapsed="false">
      <c r="B2" s="1" t="s">
        <v>20</v>
      </c>
    </row>
    <row r="4" customFormat="false" ht="15" hidden="false" customHeight="false" outlineLevel="0" collapsed="false">
      <c r="B4" s="6" t="s">
        <v>21</v>
      </c>
      <c r="C4" s="7" t="n">
        <v>46209</v>
      </c>
    </row>
    <row r="5" customFormat="false" ht="15" hidden="false" customHeight="false" outlineLevel="0" collapsed="false">
      <c r="B5" s="6" t="s">
        <v>22</v>
      </c>
      <c r="C5" s="8" t="n">
        <v>7000</v>
      </c>
    </row>
    <row r="6" customFormat="false" ht="15" hidden="false" customHeight="false" outlineLevel="0" collapsed="false">
      <c r="B6" s="6" t="s">
        <v>23</v>
      </c>
      <c r="C6" s="8" t="n">
        <v>5000</v>
      </c>
    </row>
    <row r="8" customFormat="false" ht="15" hidden="false" customHeight="false" outlineLevel="0" collapsed="false">
      <c r="B8" s="9" t="s">
        <v>24</v>
      </c>
      <c r="C8" s="10" t="s">
        <v>25</v>
      </c>
      <c r="D8" s="10" t="s">
        <v>26</v>
      </c>
      <c r="E8" s="10" t="s">
        <v>27</v>
      </c>
      <c r="F8" s="10" t="s">
        <v>28</v>
      </c>
      <c r="G8" s="10" t="s">
        <v>29</v>
      </c>
      <c r="H8" s="10" t="s">
        <v>30</v>
      </c>
      <c r="I8" s="10" t="s">
        <v>31</v>
      </c>
      <c r="J8" s="10" t="s">
        <v>32</v>
      </c>
      <c r="K8" s="10" t="s">
        <v>33</v>
      </c>
      <c r="L8" s="10" t="s">
        <v>34</v>
      </c>
      <c r="M8" s="10" t="s">
        <v>35</v>
      </c>
      <c r="N8" s="10" t="s">
        <v>36</v>
      </c>
      <c r="O8" s="10" t="s">
        <v>37</v>
      </c>
    </row>
    <row r="9" customFormat="false" ht="15" hidden="false" customHeight="false" outlineLevel="0" collapsed="false">
      <c r="B9" s="6" t="s">
        <v>38</v>
      </c>
      <c r="C9" s="11" t="n">
        <f aca="false">$C$4</f>
        <v>46209</v>
      </c>
      <c r="D9" s="11" t="n">
        <f aca="false">C9+7</f>
        <v>46216</v>
      </c>
      <c r="E9" s="11" t="n">
        <f aca="false">D9+7</f>
        <v>46223</v>
      </c>
      <c r="F9" s="11" t="n">
        <f aca="false">E9+7</f>
        <v>46230</v>
      </c>
      <c r="G9" s="11" t="n">
        <f aca="false">F9+7</f>
        <v>46237</v>
      </c>
      <c r="H9" s="11" t="n">
        <f aca="false">G9+7</f>
        <v>46244</v>
      </c>
      <c r="I9" s="11" t="n">
        <f aca="false">H9+7</f>
        <v>46251</v>
      </c>
      <c r="J9" s="11" t="n">
        <f aca="false">I9+7</f>
        <v>46258</v>
      </c>
      <c r="K9" s="11" t="n">
        <f aca="false">J9+7</f>
        <v>46265</v>
      </c>
      <c r="L9" s="11" t="n">
        <f aca="false">K9+7</f>
        <v>46272</v>
      </c>
      <c r="M9" s="11" t="n">
        <f aca="false">L9+7</f>
        <v>46279</v>
      </c>
      <c r="N9" s="11" t="n">
        <f aca="false">M9+7</f>
        <v>46286</v>
      </c>
      <c r="O9" s="11" t="n">
        <f aca="false">N9+7</f>
        <v>46293</v>
      </c>
    </row>
    <row r="11" customFormat="false" ht="15" hidden="false" customHeight="false" outlineLevel="0" collapsed="false">
      <c r="B11" s="12" t="s">
        <v>39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customFormat="false" ht="15" hidden="false" customHeight="false" outlineLevel="0" collapsed="false">
      <c r="B12" s="2" t="s">
        <v>40</v>
      </c>
      <c r="C12" s="14" t="n">
        <v>9500</v>
      </c>
      <c r="D12" s="14" t="n">
        <v>0</v>
      </c>
      <c r="E12" s="14" t="n">
        <v>6500</v>
      </c>
      <c r="F12" s="14" t="n">
        <v>0</v>
      </c>
      <c r="G12" s="14" t="n">
        <v>4500</v>
      </c>
      <c r="H12" s="14" t="n">
        <v>0</v>
      </c>
      <c r="I12" s="14" t="n">
        <v>0</v>
      </c>
      <c r="J12" s="14" t="n">
        <v>0</v>
      </c>
      <c r="K12" s="14" t="n">
        <v>0</v>
      </c>
      <c r="L12" s="14" t="n">
        <v>0</v>
      </c>
      <c r="M12" s="14" t="n">
        <v>0</v>
      </c>
      <c r="N12" s="14" t="n">
        <v>0</v>
      </c>
      <c r="O12" s="14" t="n">
        <v>0</v>
      </c>
    </row>
    <row r="13" customFormat="false" ht="15" hidden="false" customHeight="false" outlineLevel="0" collapsed="false">
      <c r="B13" s="2" t="s">
        <v>41</v>
      </c>
      <c r="C13" s="14" t="n">
        <v>0</v>
      </c>
      <c r="D13" s="14" t="n">
        <v>5500</v>
      </c>
      <c r="E13" s="14" t="n">
        <v>0</v>
      </c>
      <c r="F13" s="14" t="n">
        <v>0</v>
      </c>
      <c r="G13" s="14" t="n">
        <v>0</v>
      </c>
      <c r="H13" s="14" t="n">
        <v>7000</v>
      </c>
      <c r="I13" s="14" t="n">
        <v>0</v>
      </c>
      <c r="J13" s="14" t="n">
        <v>0</v>
      </c>
      <c r="K13" s="14" t="n">
        <v>0</v>
      </c>
      <c r="L13" s="14" t="n">
        <v>6500</v>
      </c>
      <c r="M13" s="14" t="n">
        <v>0</v>
      </c>
      <c r="N13" s="14" t="n">
        <v>0</v>
      </c>
      <c r="O13" s="14" t="n">
        <v>0</v>
      </c>
    </row>
    <row r="14" customFormat="false" ht="15" hidden="false" customHeight="false" outlineLevel="0" collapsed="false">
      <c r="B14" s="2" t="s">
        <v>42</v>
      </c>
      <c r="C14" s="14" t="n">
        <v>0</v>
      </c>
      <c r="D14" s="14" t="n">
        <v>0</v>
      </c>
      <c r="E14" s="14" t="n">
        <v>0</v>
      </c>
      <c r="F14" s="14" t="n">
        <v>7500</v>
      </c>
      <c r="G14" s="14" t="n">
        <v>0</v>
      </c>
      <c r="H14" s="14" t="n">
        <v>0</v>
      </c>
      <c r="I14" s="14" t="n">
        <v>9000</v>
      </c>
      <c r="J14" s="14" t="n">
        <v>0</v>
      </c>
      <c r="K14" s="14" t="n">
        <v>8500</v>
      </c>
      <c r="L14" s="14" t="n">
        <v>0</v>
      </c>
      <c r="M14" s="14" t="n">
        <v>8000</v>
      </c>
      <c r="N14" s="14" t="n">
        <v>6000</v>
      </c>
      <c r="O14" s="14" t="n">
        <v>12000</v>
      </c>
    </row>
    <row r="15" customFormat="false" ht="15" hidden="false" customHeight="false" outlineLevel="0" collapsed="false">
      <c r="B15" s="2" t="s">
        <v>43</v>
      </c>
      <c r="C15" s="14" t="n">
        <v>0</v>
      </c>
      <c r="D15" s="14" t="n">
        <v>0</v>
      </c>
      <c r="E15" s="14" t="n">
        <v>0</v>
      </c>
      <c r="F15" s="14" t="n">
        <v>0</v>
      </c>
      <c r="G15" s="14" t="n">
        <v>0</v>
      </c>
      <c r="H15" s="14" t="n">
        <v>0</v>
      </c>
      <c r="I15" s="14" t="n">
        <v>0</v>
      </c>
      <c r="J15" s="14" t="n">
        <v>0</v>
      </c>
      <c r="K15" s="14" t="n">
        <v>2000</v>
      </c>
      <c r="L15" s="14" t="n">
        <v>0</v>
      </c>
      <c r="M15" s="14" t="n">
        <v>0</v>
      </c>
      <c r="N15" s="14" t="n">
        <v>0</v>
      </c>
      <c r="O15" s="14" t="n">
        <v>0</v>
      </c>
    </row>
    <row r="16" customFormat="false" ht="15" hidden="false" customHeight="false" outlineLevel="0" collapsed="false">
      <c r="B16" s="6" t="s">
        <v>44</v>
      </c>
      <c r="C16" s="15" t="n">
        <f aca="false">SUM(C12:C15)</f>
        <v>9500</v>
      </c>
      <c r="D16" s="15" t="n">
        <f aca="false">SUM(D12:D15)</f>
        <v>5500</v>
      </c>
      <c r="E16" s="15" t="n">
        <f aca="false">SUM(E12:E15)</f>
        <v>6500</v>
      </c>
      <c r="F16" s="15" t="n">
        <f aca="false">SUM(F12:F15)</f>
        <v>7500</v>
      </c>
      <c r="G16" s="15" t="n">
        <f aca="false">SUM(G12:G15)</f>
        <v>4500</v>
      </c>
      <c r="H16" s="15" t="n">
        <f aca="false">SUM(H12:H15)</f>
        <v>7000</v>
      </c>
      <c r="I16" s="15" t="n">
        <f aca="false">SUM(I12:I15)</f>
        <v>9000</v>
      </c>
      <c r="J16" s="15" t="n">
        <f aca="false">SUM(J12:J15)</f>
        <v>0</v>
      </c>
      <c r="K16" s="15" t="n">
        <f aca="false">SUM(K12:K15)</f>
        <v>10500</v>
      </c>
      <c r="L16" s="15" t="n">
        <f aca="false">SUM(L12:L15)</f>
        <v>6500</v>
      </c>
      <c r="M16" s="15" t="n">
        <f aca="false">SUM(M12:M15)</f>
        <v>8000</v>
      </c>
      <c r="N16" s="15" t="n">
        <f aca="false">SUM(N12:N15)</f>
        <v>6000</v>
      </c>
      <c r="O16" s="15" t="n">
        <f aca="false">SUM(O12:O15)</f>
        <v>12000</v>
      </c>
    </row>
    <row r="18" customFormat="false" ht="15" hidden="false" customHeight="false" outlineLevel="0" collapsed="false">
      <c r="B18" s="12" t="s">
        <v>45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customFormat="false" ht="15" hidden="false" customHeight="false" outlineLevel="0" collapsed="false">
      <c r="B19" s="2" t="s">
        <v>46</v>
      </c>
      <c r="C19" s="14" t="n">
        <v>2000</v>
      </c>
      <c r="D19" s="14" t="n">
        <v>3500</v>
      </c>
      <c r="E19" s="14" t="n">
        <v>0</v>
      </c>
      <c r="F19" s="14" t="n">
        <v>2500</v>
      </c>
      <c r="G19" s="14" t="n">
        <v>0</v>
      </c>
      <c r="H19" s="14" t="n">
        <v>4000</v>
      </c>
      <c r="I19" s="14" t="n">
        <v>0</v>
      </c>
      <c r="J19" s="14" t="n">
        <v>2500</v>
      </c>
      <c r="K19" s="14" t="n">
        <v>2000</v>
      </c>
      <c r="L19" s="14" t="n">
        <v>0</v>
      </c>
      <c r="M19" s="14" t="n">
        <v>3000</v>
      </c>
      <c r="N19" s="14" t="n">
        <v>2000</v>
      </c>
      <c r="O19" s="14" t="n">
        <v>2500</v>
      </c>
    </row>
    <row r="20" customFormat="false" ht="15" hidden="false" customHeight="false" outlineLevel="0" collapsed="false">
      <c r="B20" s="2" t="s">
        <v>47</v>
      </c>
      <c r="C20" s="14" t="n">
        <v>0</v>
      </c>
      <c r="D20" s="14" t="n">
        <v>0</v>
      </c>
      <c r="E20" s="14" t="n">
        <v>3500</v>
      </c>
      <c r="F20" s="14" t="n">
        <v>0</v>
      </c>
      <c r="G20" s="14" t="n">
        <v>0</v>
      </c>
      <c r="H20" s="14" t="n">
        <v>0</v>
      </c>
      <c r="I20" s="14" t="n">
        <v>3000</v>
      </c>
      <c r="J20" s="14" t="n">
        <v>0</v>
      </c>
      <c r="K20" s="14" t="n">
        <v>0</v>
      </c>
      <c r="L20" s="14" t="n">
        <v>0</v>
      </c>
      <c r="M20" s="14" t="n">
        <v>0</v>
      </c>
      <c r="N20" s="14" t="n">
        <v>0</v>
      </c>
      <c r="O20" s="14" t="n">
        <v>0</v>
      </c>
    </row>
    <row r="21" customFormat="false" ht="15" hidden="false" customHeight="false" outlineLevel="0" collapsed="false">
      <c r="B21" s="2" t="s">
        <v>48</v>
      </c>
      <c r="C21" s="14" t="n">
        <v>0</v>
      </c>
      <c r="D21" s="14" t="n">
        <v>0</v>
      </c>
      <c r="E21" s="14" t="n">
        <v>0</v>
      </c>
      <c r="F21" s="14" t="n">
        <v>5800</v>
      </c>
      <c r="G21" s="14" t="n">
        <v>0</v>
      </c>
      <c r="H21" s="14" t="n">
        <v>0</v>
      </c>
      <c r="I21" s="14" t="n">
        <v>0</v>
      </c>
      <c r="J21" s="14" t="n">
        <v>5800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5800</v>
      </c>
    </row>
    <row r="22" customFormat="false" ht="15" hidden="false" customHeight="false" outlineLevel="0" collapsed="false">
      <c r="B22" s="2" t="s">
        <v>49</v>
      </c>
      <c r="C22" s="14" t="n">
        <v>0</v>
      </c>
      <c r="D22" s="14" t="n">
        <v>2500</v>
      </c>
      <c r="E22" s="14" t="n">
        <v>0</v>
      </c>
      <c r="F22" s="14" t="n">
        <v>0</v>
      </c>
      <c r="G22" s="14" t="n">
        <v>0</v>
      </c>
      <c r="H22" s="14" t="n">
        <v>2500</v>
      </c>
      <c r="I22" s="14" t="n">
        <v>0</v>
      </c>
      <c r="J22" s="14" t="n">
        <v>0</v>
      </c>
      <c r="K22" s="14" t="n">
        <v>0</v>
      </c>
      <c r="L22" s="14" t="n">
        <v>2500</v>
      </c>
      <c r="M22" s="14" t="n">
        <v>0</v>
      </c>
      <c r="N22" s="14" t="n">
        <v>0</v>
      </c>
      <c r="O22" s="14" t="n">
        <v>0</v>
      </c>
    </row>
    <row r="23" customFormat="false" ht="15" hidden="false" customHeight="false" outlineLevel="0" collapsed="false">
      <c r="B23" s="2" t="s">
        <v>50</v>
      </c>
      <c r="C23" s="14" t="n">
        <v>0</v>
      </c>
      <c r="D23" s="14" t="n">
        <v>0</v>
      </c>
      <c r="E23" s="14" t="n">
        <v>0</v>
      </c>
      <c r="F23" s="14" t="n">
        <v>0</v>
      </c>
      <c r="G23" s="14" t="n">
        <v>3500</v>
      </c>
      <c r="H23" s="14" t="n">
        <v>0</v>
      </c>
      <c r="I23" s="14" t="n">
        <v>0</v>
      </c>
      <c r="J23" s="14" t="n">
        <v>0</v>
      </c>
      <c r="K23" s="14" t="n">
        <v>3500</v>
      </c>
      <c r="L23" s="14" t="n">
        <v>0</v>
      </c>
      <c r="M23" s="14" t="n">
        <v>0</v>
      </c>
      <c r="N23" s="14" t="n">
        <v>0</v>
      </c>
      <c r="O23" s="14" t="n">
        <v>3500</v>
      </c>
    </row>
    <row r="24" customFormat="false" ht="15" hidden="false" customHeight="false" outlineLevel="0" collapsed="false">
      <c r="B24" s="2" t="s">
        <v>51</v>
      </c>
      <c r="C24" s="14" t="n">
        <v>0</v>
      </c>
      <c r="D24" s="14" t="n">
        <v>0</v>
      </c>
      <c r="E24" s="14" t="n">
        <v>2600</v>
      </c>
      <c r="F24" s="14" t="n">
        <v>0</v>
      </c>
      <c r="G24" s="14" t="n">
        <v>0</v>
      </c>
      <c r="H24" s="14" t="n">
        <v>0</v>
      </c>
      <c r="I24" s="14" t="n">
        <v>2600</v>
      </c>
      <c r="J24" s="14" t="n">
        <v>0</v>
      </c>
      <c r="K24" s="14" t="n">
        <v>0</v>
      </c>
      <c r="L24" s="14" t="n">
        <v>0</v>
      </c>
      <c r="M24" s="14" t="n">
        <v>2600</v>
      </c>
      <c r="N24" s="14" t="n">
        <v>0</v>
      </c>
      <c r="O24" s="14" t="n">
        <v>0</v>
      </c>
    </row>
    <row r="25" customFormat="false" ht="15" hidden="false" customHeight="false" outlineLevel="0" collapsed="false">
      <c r="B25" s="2" t="s">
        <v>52</v>
      </c>
      <c r="C25" s="14" t="n">
        <v>1000</v>
      </c>
      <c r="D25" s="14" t="n">
        <v>0</v>
      </c>
      <c r="E25" s="14" t="n">
        <v>0</v>
      </c>
      <c r="F25" s="14" t="n">
        <v>0</v>
      </c>
      <c r="G25" s="14" t="n">
        <v>1000</v>
      </c>
      <c r="H25" s="14" t="n">
        <v>0</v>
      </c>
      <c r="I25" s="14" t="n">
        <v>0</v>
      </c>
      <c r="J25" s="14" t="n">
        <v>0</v>
      </c>
      <c r="K25" s="14" t="n">
        <v>1000</v>
      </c>
      <c r="L25" s="14" t="n">
        <v>0</v>
      </c>
      <c r="M25" s="14" t="n">
        <v>0</v>
      </c>
      <c r="N25" s="14" t="n">
        <v>0</v>
      </c>
      <c r="O25" s="14" t="n">
        <v>1000</v>
      </c>
    </row>
    <row r="26" customFormat="false" ht="15" hidden="false" customHeight="false" outlineLevel="0" collapsed="false">
      <c r="B26" s="2" t="s">
        <v>53</v>
      </c>
      <c r="C26" s="14" t="n">
        <v>350</v>
      </c>
      <c r="D26" s="14" t="n">
        <v>350</v>
      </c>
      <c r="E26" s="14" t="n">
        <v>350</v>
      </c>
      <c r="F26" s="14" t="n">
        <v>350</v>
      </c>
      <c r="G26" s="14" t="n">
        <v>350</v>
      </c>
      <c r="H26" s="14" t="n">
        <v>350</v>
      </c>
      <c r="I26" s="14" t="n">
        <v>350</v>
      </c>
      <c r="J26" s="14" t="n">
        <v>350</v>
      </c>
      <c r="K26" s="14" t="n">
        <v>350</v>
      </c>
      <c r="L26" s="14" t="n">
        <v>350</v>
      </c>
      <c r="M26" s="14" t="n">
        <v>350</v>
      </c>
      <c r="N26" s="14" t="n">
        <v>350</v>
      </c>
      <c r="O26" s="14" t="n">
        <v>350</v>
      </c>
    </row>
    <row r="27" customFormat="false" ht="15" hidden="false" customHeight="false" outlineLevel="0" collapsed="false">
      <c r="B27" s="2" t="s">
        <v>54</v>
      </c>
      <c r="C27" s="14" t="n">
        <v>0</v>
      </c>
      <c r="D27" s="14" t="n">
        <v>900</v>
      </c>
      <c r="E27" s="14" t="n">
        <v>0</v>
      </c>
      <c r="F27" s="14" t="n">
        <v>0</v>
      </c>
      <c r="G27" s="14" t="n">
        <v>0</v>
      </c>
      <c r="H27" s="14" t="n">
        <v>900</v>
      </c>
      <c r="I27" s="14" t="n">
        <v>0</v>
      </c>
      <c r="J27" s="14" t="n">
        <v>0</v>
      </c>
      <c r="K27" s="14" t="n">
        <v>0</v>
      </c>
      <c r="L27" s="14" t="n">
        <v>900</v>
      </c>
      <c r="M27" s="14" t="n">
        <v>0</v>
      </c>
      <c r="N27" s="14" t="n">
        <v>0</v>
      </c>
      <c r="O27" s="14" t="n">
        <v>0</v>
      </c>
    </row>
    <row r="28" customFormat="false" ht="15" hidden="false" customHeight="false" outlineLevel="0" collapsed="false">
      <c r="B28" s="2" t="s">
        <v>55</v>
      </c>
      <c r="C28" s="14" t="n">
        <v>0</v>
      </c>
      <c r="D28" s="14" t="n">
        <v>0</v>
      </c>
      <c r="E28" s="14" t="n">
        <v>0</v>
      </c>
      <c r="F28" s="14" t="n">
        <v>0</v>
      </c>
      <c r="G28" s="14" t="n">
        <v>0</v>
      </c>
      <c r="H28" s="14" t="n">
        <v>0</v>
      </c>
      <c r="I28" s="14" t="n">
        <v>2500</v>
      </c>
      <c r="J28" s="14" t="n">
        <v>0</v>
      </c>
      <c r="K28" s="14" t="n">
        <v>0</v>
      </c>
      <c r="L28" s="14" t="n">
        <v>0</v>
      </c>
      <c r="M28" s="14" t="n">
        <v>0</v>
      </c>
      <c r="N28" s="14" t="n">
        <v>0</v>
      </c>
      <c r="O28" s="14" t="n">
        <v>0</v>
      </c>
    </row>
    <row r="29" customFormat="false" ht="15" hidden="false" customHeight="false" outlineLevel="0" collapsed="false">
      <c r="B29" s="2" t="s">
        <v>56</v>
      </c>
      <c r="C29" s="14" t="n">
        <v>250</v>
      </c>
      <c r="D29" s="14" t="n">
        <v>250</v>
      </c>
      <c r="E29" s="14" t="n">
        <v>250</v>
      </c>
      <c r="F29" s="14" t="n">
        <v>250</v>
      </c>
      <c r="G29" s="14" t="n">
        <v>250</v>
      </c>
      <c r="H29" s="14" t="n">
        <v>250</v>
      </c>
      <c r="I29" s="14" t="n">
        <v>250</v>
      </c>
      <c r="J29" s="14" t="n">
        <v>250</v>
      </c>
      <c r="K29" s="14" t="n">
        <v>250</v>
      </c>
      <c r="L29" s="14" t="n">
        <v>250</v>
      </c>
      <c r="M29" s="14" t="n">
        <v>250</v>
      </c>
      <c r="N29" s="14" t="n">
        <v>250</v>
      </c>
      <c r="O29" s="14" t="n">
        <v>250</v>
      </c>
    </row>
    <row r="30" customFormat="false" ht="15" hidden="false" customHeight="false" outlineLevel="0" collapsed="false">
      <c r="B30" s="6" t="s">
        <v>57</v>
      </c>
      <c r="C30" s="15" t="n">
        <f aca="false">SUM(C19:C29)</f>
        <v>3600</v>
      </c>
      <c r="D30" s="15" t="n">
        <f aca="false">SUM(D19:D29)</f>
        <v>7500</v>
      </c>
      <c r="E30" s="15" t="n">
        <f aca="false">SUM(E19:E29)</f>
        <v>6700</v>
      </c>
      <c r="F30" s="15" t="n">
        <f aca="false">SUM(F19:F29)</f>
        <v>8900</v>
      </c>
      <c r="G30" s="15" t="n">
        <f aca="false">SUM(G19:G29)</f>
        <v>5100</v>
      </c>
      <c r="H30" s="15" t="n">
        <f aca="false">SUM(H19:H29)</f>
        <v>8000</v>
      </c>
      <c r="I30" s="15" t="n">
        <f aca="false">SUM(I19:I29)</f>
        <v>8700</v>
      </c>
      <c r="J30" s="15" t="n">
        <f aca="false">SUM(J19:J29)</f>
        <v>8900</v>
      </c>
      <c r="K30" s="15" t="n">
        <f aca="false">SUM(K19:K29)</f>
        <v>7100</v>
      </c>
      <c r="L30" s="15" t="n">
        <f aca="false">SUM(L19:L29)</f>
        <v>4000</v>
      </c>
      <c r="M30" s="15" t="n">
        <f aca="false">SUM(M19:M29)</f>
        <v>6200</v>
      </c>
      <c r="N30" s="15" t="n">
        <f aca="false">SUM(N19:N29)</f>
        <v>2600</v>
      </c>
      <c r="O30" s="15" t="n">
        <f aca="false">SUM(O19:O29)</f>
        <v>13400</v>
      </c>
    </row>
    <row r="32" customFormat="false" ht="15" hidden="false" customHeight="false" outlineLevel="0" collapsed="false">
      <c r="B32" s="6" t="s">
        <v>58</v>
      </c>
      <c r="C32" s="16" t="n">
        <f aca="false">C16-C30</f>
        <v>5900</v>
      </c>
      <c r="D32" s="16" t="n">
        <f aca="false">D16-D30</f>
        <v>-2000</v>
      </c>
      <c r="E32" s="16" t="n">
        <f aca="false">E16-E30</f>
        <v>-200</v>
      </c>
      <c r="F32" s="16" t="n">
        <f aca="false">F16-F30</f>
        <v>-1400</v>
      </c>
      <c r="G32" s="16" t="n">
        <f aca="false">G16-G30</f>
        <v>-600</v>
      </c>
      <c r="H32" s="16" t="n">
        <f aca="false">H16-H30</f>
        <v>-1000</v>
      </c>
      <c r="I32" s="16" t="n">
        <f aca="false">I16-I30</f>
        <v>300</v>
      </c>
      <c r="J32" s="16" t="n">
        <f aca="false">J16-J30</f>
        <v>-8900</v>
      </c>
      <c r="K32" s="16" t="n">
        <f aca="false">K16-K30</f>
        <v>3400</v>
      </c>
      <c r="L32" s="16" t="n">
        <f aca="false">L16-L30</f>
        <v>2500</v>
      </c>
      <c r="M32" s="16" t="n">
        <f aca="false">M16-M30</f>
        <v>1800</v>
      </c>
      <c r="N32" s="16" t="n">
        <f aca="false">N16-N30</f>
        <v>3400</v>
      </c>
      <c r="O32" s="16" t="n">
        <f aca="false">O16-O30</f>
        <v>-1400</v>
      </c>
    </row>
    <row r="33" customFormat="false" ht="15" hidden="false" customHeight="false" outlineLevel="0" collapsed="false">
      <c r="B33" s="2" t="s">
        <v>59</v>
      </c>
      <c r="C33" s="17" t="n">
        <f aca="false">$C$5</f>
        <v>7000</v>
      </c>
      <c r="D33" s="17" t="n">
        <f aca="false">C34</f>
        <v>12900</v>
      </c>
      <c r="E33" s="17" t="n">
        <f aca="false">D34</f>
        <v>10900</v>
      </c>
      <c r="F33" s="17" t="n">
        <f aca="false">E34</f>
        <v>10700</v>
      </c>
      <c r="G33" s="17" t="n">
        <f aca="false">F34</f>
        <v>9300</v>
      </c>
      <c r="H33" s="17" t="n">
        <f aca="false">G34</f>
        <v>8700</v>
      </c>
      <c r="I33" s="17" t="n">
        <f aca="false">H34</f>
        <v>7700</v>
      </c>
      <c r="J33" s="17" t="n">
        <f aca="false">I34</f>
        <v>8000</v>
      </c>
      <c r="K33" s="17" t="n">
        <f aca="false">J34</f>
        <v>-900</v>
      </c>
      <c r="L33" s="17" t="n">
        <f aca="false">K34</f>
        <v>2500</v>
      </c>
      <c r="M33" s="17" t="n">
        <f aca="false">L34</f>
        <v>5000</v>
      </c>
      <c r="N33" s="17" t="n">
        <f aca="false">M34</f>
        <v>6800</v>
      </c>
      <c r="O33" s="17" t="n">
        <f aca="false">N34</f>
        <v>10200</v>
      </c>
    </row>
    <row r="34" customFormat="false" ht="15" hidden="false" customHeight="false" outlineLevel="0" collapsed="false">
      <c r="B34" s="6" t="s">
        <v>60</v>
      </c>
      <c r="C34" s="15" t="n">
        <f aca="false">C33+C32</f>
        <v>12900</v>
      </c>
      <c r="D34" s="15" t="n">
        <f aca="false">D33+D32</f>
        <v>10900</v>
      </c>
      <c r="E34" s="15" t="n">
        <f aca="false">E33+E32</f>
        <v>10700</v>
      </c>
      <c r="F34" s="15" t="n">
        <f aca="false">F33+F32</f>
        <v>9300</v>
      </c>
      <c r="G34" s="15" t="n">
        <f aca="false">G33+G32</f>
        <v>8700</v>
      </c>
      <c r="H34" s="15" t="n">
        <f aca="false">H33+H32</f>
        <v>7700</v>
      </c>
      <c r="I34" s="15" t="n">
        <f aca="false">I33+I32</f>
        <v>8000</v>
      </c>
      <c r="J34" s="15" t="n">
        <f aca="false">J33+J32</f>
        <v>-900</v>
      </c>
      <c r="K34" s="15" t="n">
        <f aca="false">K33+K32</f>
        <v>2500</v>
      </c>
      <c r="L34" s="15" t="n">
        <f aca="false">L33+L32</f>
        <v>5000</v>
      </c>
      <c r="M34" s="15" t="n">
        <f aca="false">M33+M32</f>
        <v>6800</v>
      </c>
      <c r="N34" s="15" t="n">
        <f aca="false">N33+N32</f>
        <v>10200</v>
      </c>
      <c r="O34" s="15" t="n">
        <f aca="false">O33+O32</f>
        <v>8800</v>
      </c>
    </row>
    <row r="35" customFormat="false" ht="15" hidden="false" customHeight="false" outlineLevel="0" collapsed="false">
      <c r="B35" s="6" t="s">
        <v>61</v>
      </c>
      <c r="C35" s="18" t="str">
        <f aca="false">IF(C34&lt;0,"DÉCOUVERT",IF(C34&lt;$C$6,"VIGILANCE","OK"))</f>
        <v>OK</v>
      </c>
      <c r="D35" s="18" t="str">
        <f aca="false">IF(D34&lt;0,"DÉCOUVERT",IF(D34&lt;$C$6,"VIGILANCE","OK"))</f>
        <v>OK</v>
      </c>
      <c r="E35" s="18" t="str">
        <f aca="false">IF(E34&lt;0,"DÉCOUVERT",IF(E34&lt;$C$6,"VIGILANCE","OK"))</f>
        <v>OK</v>
      </c>
      <c r="F35" s="18" t="str">
        <f aca="false">IF(F34&lt;0,"DÉCOUVERT",IF(F34&lt;$C$6,"VIGILANCE","OK"))</f>
        <v>OK</v>
      </c>
      <c r="G35" s="18" t="str">
        <f aca="false">IF(G34&lt;0,"DÉCOUVERT",IF(G34&lt;$C$6,"VIGILANCE","OK"))</f>
        <v>OK</v>
      </c>
      <c r="H35" s="18" t="str">
        <f aca="false">IF(H34&lt;0,"DÉCOUVERT",IF(H34&lt;$C$6,"VIGILANCE","OK"))</f>
        <v>OK</v>
      </c>
      <c r="I35" s="18" t="str">
        <f aca="false">IF(I34&lt;0,"DÉCOUVERT",IF(I34&lt;$C$6,"VIGILANCE","OK"))</f>
        <v>OK</v>
      </c>
      <c r="J35" s="18" t="str">
        <f aca="false">IF(J34&lt;0,"DÉCOUVERT",IF(J34&lt;$C$6,"VIGILANCE","OK"))</f>
        <v>DÉCOUVERT</v>
      </c>
      <c r="K35" s="18" t="str">
        <f aca="false">IF(K34&lt;0,"DÉCOUVERT",IF(K34&lt;$C$6,"VIGILANCE","OK"))</f>
        <v>VIGILANCE</v>
      </c>
      <c r="L35" s="18" t="str">
        <f aca="false">IF(L34&lt;0,"DÉCOUVERT",IF(L34&lt;$C$6,"VIGILANCE","OK"))</f>
        <v>OK</v>
      </c>
      <c r="M35" s="18" t="str">
        <f aca="false">IF(M34&lt;0,"DÉCOUVERT",IF(M34&lt;$C$6,"VIGILANCE","OK"))</f>
        <v>OK</v>
      </c>
      <c r="N35" s="18" t="str">
        <f aca="false">IF(N34&lt;0,"DÉCOUVERT",IF(N34&lt;$C$6,"VIGILANCE","OK"))</f>
        <v>OK</v>
      </c>
      <c r="O35" s="18" t="str">
        <f aca="false">IF(O34&lt;0,"DÉCOUVERT",IF(O34&lt;$C$6,"VIGILANCE","OK"))</f>
        <v>OK</v>
      </c>
    </row>
  </sheetData>
  <conditionalFormatting sqref="C34:O34">
    <cfRule type="cellIs" priority="2" operator="less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$C$6</formula>
    </cfRule>
  </conditionalFormatting>
  <conditionalFormatting sqref="C35:O35">
    <cfRule type="cellIs" priority="4" operator="equal" aboveAverage="0" equalAverage="0" bottom="0" percent="0" rank="0" text="" dxfId="2">
      <formula>"DÉCOUVERT"</formula>
    </cfRule>
    <cfRule type="cellIs" priority="5" operator="equal" aboveAverage="0" equalAverage="0" bottom="0" percent="0" rank="0" text="" dxfId="3">
      <formula>"VIGILANCE"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3" min="3" style="0" width="16"/>
  </cols>
  <sheetData>
    <row r="2" customFormat="false" ht="17.35" hidden="false" customHeight="false" outlineLevel="0" collapsed="false">
      <c r="B2" s="1" t="s">
        <v>62</v>
      </c>
    </row>
    <row r="4" customFormat="false" ht="15" hidden="false" customHeight="false" outlineLevel="0" collapsed="false">
      <c r="B4" s="6" t="s">
        <v>63</v>
      </c>
      <c r="C4" s="19" t="n">
        <f aca="false">'Prévisionnel 90 jours'!C5</f>
        <v>7000</v>
      </c>
    </row>
    <row r="5" customFormat="false" ht="15" hidden="false" customHeight="false" outlineLevel="0" collapsed="false">
      <c r="B5" s="6" t="s">
        <v>64</v>
      </c>
      <c r="C5" s="19" t="n">
        <f aca="false">'Prévisionnel 90 jours'!O34</f>
        <v>8800</v>
      </c>
    </row>
    <row r="6" customFormat="false" ht="15" hidden="false" customHeight="false" outlineLevel="0" collapsed="false">
      <c r="B6" s="6" t="s">
        <v>65</v>
      </c>
      <c r="C6" s="19" t="n">
        <f aca="false">C5-C4</f>
        <v>1800</v>
      </c>
    </row>
    <row r="7" customFormat="false" ht="15" hidden="false" customHeight="false" outlineLevel="0" collapsed="false">
      <c r="B7" s="6" t="s">
        <v>66</v>
      </c>
      <c r="C7" s="19" t="n">
        <f aca="false">MIN('Prévisionnel 90 jours'!C34:O34)</f>
        <v>-900</v>
      </c>
    </row>
    <row r="8" customFormat="false" ht="15" hidden="false" customHeight="false" outlineLevel="0" collapsed="false">
      <c r="B8" s="6" t="s">
        <v>67</v>
      </c>
      <c r="C8" s="20" t="n">
        <f aca="false">INDEX('Prévisionnel 90 jours'!C9:O9,MATCH(C7,'Prévisionnel 90 jours'!C34:O34,0))</f>
        <v>46258</v>
      </c>
    </row>
    <row r="9" customFormat="false" ht="15" hidden="false" customHeight="false" outlineLevel="0" collapsed="false">
      <c r="B9" s="6" t="s">
        <v>68</v>
      </c>
      <c r="C9" s="19" t="n">
        <f aca="false">SUM('Prévisionnel 90 jours'!C16:O16)</f>
        <v>92500</v>
      </c>
    </row>
    <row r="10" customFormat="false" ht="15" hidden="false" customHeight="false" outlineLevel="0" collapsed="false">
      <c r="B10" s="6" t="s">
        <v>69</v>
      </c>
      <c r="C10" s="19" t="n">
        <f aca="false">SUM('Prévisionnel 90 jours'!C30:O30)</f>
        <v>90700</v>
      </c>
    </row>
    <row r="11" customFormat="false" ht="15" hidden="false" customHeight="false" outlineLevel="0" collapsed="false">
      <c r="B11" s="6" t="s">
        <v>70</v>
      </c>
      <c r="C11" s="21" t="n">
        <f aca="false">COUNTIF('Prévisionnel 90 jours'!C34:O34,"&lt;"&amp;'Prévisionnel 90 jours'!C6)</f>
        <v>2</v>
      </c>
    </row>
    <row r="12" customFormat="false" ht="15" hidden="false" customHeight="false" outlineLevel="0" collapsed="false">
      <c r="B12" s="6" t="s">
        <v>71</v>
      </c>
      <c r="C12" s="21" t="n">
        <f aca="false">COUNTIF('Prévisionnel 90 jours'!C34:O34,"&lt;0")</f>
        <v>1</v>
      </c>
    </row>
    <row r="15" customFormat="false" ht="15" hidden="false" customHeight="false" outlineLevel="0" collapsed="false">
      <c r="B15" s="3" t="s">
        <v>72</v>
      </c>
    </row>
    <row r="16" customFormat="false" ht="15" hidden="false" customHeight="false" outlineLevel="0" collapsed="false">
      <c r="B16" s="2" t="s">
        <v>73</v>
      </c>
    </row>
    <row r="17" customFormat="false" ht="15" hidden="false" customHeight="false" outlineLevel="0" collapsed="false">
      <c r="B17" s="2" t="s">
        <v>74</v>
      </c>
    </row>
    <row r="18" customFormat="false" ht="15" hidden="false" customHeight="false" outlineLevel="0" collapsed="false">
      <c r="B18" s="2" t="s">
        <v>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5"/>
  </cols>
  <sheetData>
    <row r="2" customFormat="false" ht="17.35" hidden="false" customHeight="false" outlineLevel="0" collapsed="false">
      <c r="B2" s="1" t="s">
        <v>76</v>
      </c>
    </row>
    <row r="4" customFormat="false" ht="15" hidden="false" customHeight="false" outlineLevel="0" collapsed="false">
      <c r="B4" s="2"/>
    </row>
    <row r="5" customFormat="false" ht="15" hidden="false" customHeight="false" outlineLevel="0" collapsed="false">
      <c r="B5" s="2" t="s">
        <v>77</v>
      </c>
    </row>
    <row r="6" customFormat="false" ht="15" hidden="false" customHeight="false" outlineLevel="0" collapsed="false">
      <c r="B6" s="2" t="s">
        <v>78</v>
      </c>
    </row>
    <row r="7" customFormat="false" ht="15" hidden="false" customHeight="false" outlineLevel="0" collapsed="false">
      <c r="B7" s="2"/>
    </row>
    <row r="8" customFormat="false" ht="15" hidden="false" customHeight="false" outlineLevel="0" collapsed="false">
      <c r="B8" s="2" t="s">
        <v>79</v>
      </c>
    </row>
    <row r="9" customFormat="false" ht="15" hidden="false" customHeight="false" outlineLevel="0" collapsed="false">
      <c r="B9" s="2" t="s">
        <v>80</v>
      </c>
    </row>
    <row r="10" customFormat="false" ht="15" hidden="false" customHeight="false" outlineLevel="0" collapsed="false">
      <c r="B10" s="2" t="s">
        <v>81</v>
      </c>
    </row>
    <row r="11" customFormat="false" ht="15" hidden="false" customHeight="false" outlineLevel="0" collapsed="false">
      <c r="B11" s="2" t="s">
        <v>82</v>
      </c>
    </row>
    <row r="12" customFormat="false" ht="15" hidden="false" customHeight="false" outlineLevel="0" collapsed="false">
      <c r="B12" s="2"/>
    </row>
    <row r="13" customFormat="false" ht="15" hidden="false" customHeight="false" outlineLevel="0" collapsed="false">
      <c r="B13" s="2" t="s">
        <v>83</v>
      </c>
    </row>
    <row r="14" customFormat="false" ht="15" hidden="false" customHeight="false" outlineLevel="0" collapsed="false">
      <c r="B14" s="2"/>
    </row>
    <row r="15" customFormat="false" ht="15" hidden="false" customHeight="false" outlineLevel="0" collapsed="false">
      <c r="B15" s="22" t="s">
        <v>84</v>
      </c>
    </row>
    <row r="16" customFormat="false" ht="15" hidden="false" customHeight="false" outlineLevel="0" collapsed="false">
      <c r="B16" s="2"/>
    </row>
    <row r="17" customFormat="false" ht="15" hidden="false" customHeight="false" outlineLevel="0" collapsed="false">
      <c r="B17" s="2" t="s">
        <v>85</v>
      </c>
    </row>
  </sheetData>
  <hyperlinks>
    <hyperlink ref="B15" r:id="rId1" location="rdv" display="➜  RÉSERVER MON AUDIT FLASH OFFERT (cliquez ici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2026-07-02T11:59:56Z</dcterms:created>
  <dc:creator>openpyxl</dc:creator>
  <dc:description/>
  <dc:language>en-US</dc:language>
  <cp:lastModifiedBy/>
  <dcterms:modified xsi:type="dcterms:W3CDTF">2026-07-02T13:59:57Z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