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lgovllc-my.sharepoint.com/personal/stephen_monaghan_lgov_llc/Documents/Documents/Coaching/HPG-IT/HPG-IT Production/Tools/"/>
    </mc:Choice>
  </mc:AlternateContent>
  <xr:revisionPtr revIDLastSave="31" documentId="8_{AC4FE9BA-2BE5-468C-A6D5-DC628B8A4E7C}" xr6:coauthVersionLast="47" xr6:coauthVersionMax="47" xr10:uidLastSave="{19DD1284-3216-40C5-A5D8-315334BC1993}"/>
  <bookViews>
    <workbookView xWindow="7935" yWindow="0" windowWidth="42900" windowHeight="20985" tabRatio="500" activeTab="1" xr2:uid="{00000000-000D-0000-FFFF-FFFF00000000}"/>
  </bookViews>
  <sheets>
    <sheet name="Instructions" sheetId="1" r:id="rId1"/>
    <sheet name="Dashboard" sheetId="2" r:id="rId2"/>
    <sheet name="1_Mission_Stakeholder" sheetId="3" r:id="rId3"/>
    <sheet name="2_Internal_Processes" sheetId="4" r:id="rId4"/>
    <sheet name="3_Learning_Growth" sheetId="5" r:id="rId5"/>
    <sheet name="4_Stewardship_Resources" sheetId="6" r:id="rId6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8" i="6" l="1"/>
  <c r="K8" i="6" s="1"/>
  <c r="J7" i="6"/>
  <c r="K7" i="6" s="1"/>
  <c r="J6" i="6"/>
  <c r="K6" i="6" s="1"/>
  <c r="J5" i="6"/>
  <c r="K5" i="6" s="1"/>
  <c r="J4" i="6"/>
  <c r="K4" i="6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G7" i="2" s="1"/>
  <c r="J9" i="4"/>
  <c r="K9" i="4" s="1"/>
  <c r="K8" i="4"/>
  <c r="J8" i="4"/>
  <c r="J7" i="4"/>
  <c r="K7" i="4" s="1"/>
  <c r="K6" i="4"/>
  <c r="J6" i="4"/>
  <c r="K5" i="4"/>
  <c r="J5" i="4"/>
  <c r="K4" i="4"/>
  <c r="J4" i="4"/>
  <c r="G6" i="2" s="1"/>
  <c r="K8" i="3"/>
  <c r="J8" i="3"/>
  <c r="K7" i="3"/>
  <c r="J7" i="3"/>
  <c r="J6" i="3"/>
  <c r="K6" i="3" s="1"/>
  <c r="K5" i="3"/>
  <c r="J5" i="3"/>
  <c r="J4" i="3"/>
  <c r="K4" i="3" s="1"/>
  <c r="B8" i="2"/>
  <c r="B7" i="2"/>
  <c r="B6" i="2"/>
  <c r="G5" i="2"/>
  <c r="B5" i="2"/>
  <c r="B9" i="2" s="1"/>
  <c r="D6" i="2" l="1"/>
  <c r="C6" i="2"/>
  <c r="E6" i="2"/>
  <c r="F6" i="2"/>
  <c r="F5" i="2"/>
  <c r="E5" i="2"/>
  <c r="D5" i="2"/>
  <c r="C5" i="2"/>
  <c r="C8" i="2"/>
  <c r="E8" i="2"/>
  <c r="F8" i="2"/>
  <c r="D8" i="2"/>
  <c r="K4" i="5"/>
  <c r="G8" i="2"/>
  <c r="G9" i="2" s="1"/>
  <c r="C7" i="2" l="1"/>
  <c r="C9" i="2" s="1"/>
  <c r="F7" i="2"/>
  <c r="F9" i="2" s="1"/>
  <c r="E7" i="2"/>
  <c r="E9" i="2" s="1"/>
  <c r="D7" i="2"/>
  <c r="D9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I3" authorId="0" shapeId="0" xr:uid="{00000000-0006-0000-0200-000001000000}">
      <text>
        <r>
          <rPr>
            <sz val="10"/>
            <rFont val="Arial"/>
            <family val="2"/>
          </rPr>
          <t>Yellow cells are for you to fill in. Sample values are shown — overwrite with your organization's data.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I3" authorId="0" shapeId="0" xr:uid="{00000000-0006-0000-0300-000001000000}">
      <text>
        <r>
          <rPr>
            <sz val="10"/>
            <rFont val="Arial"/>
            <family val="2"/>
          </rPr>
          <t>Yellow cells are for you to fill in. Sample values are shown — overwrite with your organization's data.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I3" authorId="0" shapeId="0" xr:uid="{00000000-0006-0000-0400-000001000000}">
      <text>
        <r>
          <rPr>
            <sz val="10"/>
            <rFont val="Arial"/>
            <family val="2"/>
          </rPr>
          <t>Yellow cells are for you to fill in. Sample values are shown — overwrite with your organization's data.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I3" authorId="0" shapeId="0" xr:uid="{00000000-0006-0000-0500-000001000000}">
      <text>
        <r>
          <rPr>
            <sz val="10"/>
            <rFont val="Arial"/>
            <family val="2"/>
          </rPr>
          <t>Yellow cells are for you to fill in. Sample values are shown — overwrite with your organization's data.</t>
        </r>
      </text>
    </comment>
  </commentList>
</comments>
</file>

<file path=xl/sharedStrings.xml><?xml version="1.0" encoding="utf-8"?>
<sst xmlns="http://schemas.openxmlformats.org/spreadsheetml/2006/main" count="228" uniqueCount="135">
  <si>
    <t>HPG-IT Balanced Scorecard</t>
  </si>
  <si>
    <t>Public-sector adapted scorecard, mapped to the five HPG-IT modules</t>
  </si>
  <si>
    <t>How this scorecard works</t>
  </si>
  <si>
    <t>The four perspectives</t>
  </si>
  <si>
    <t>Mission &amp; Stakeholder Impact sits at the top (in government, mission — not profit — is the apex). Below it, Internal Processes deliver the work, Stewardship &amp; Resources funds and safeguards it, and Learning &amp; Growth builds the capacity that powers everything above.</t>
  </si>
  <si>
    <t>Five modules → four boxes</t>
  </si>
  <si>
    <t>The HPG-IT modules are split to where they create value: M1 Leader → mainly Learning &amp; Growth; M2 Healthy Org → people/culture to Learning &amp; Growth, structure to Internal Processes; M3 Right Stuff → governance/strategy to Internal Processes, budget to Stewardship; M4 Great Service → delivery to Internal Processes, relationships to Mission &amp; Stakeholder; M5 Improving → mainly Learning &amp; Growth, with efficiency gains in Stewardship.</t>
  </si>
  <si>
    <t>One tab per perspective</t>
  </si>
  <si>
    <t>Each perspective tab lists strategic objectives, the KPI, the HPG-IT module it traces to, a baseline, a target, and your actual. The Dashboard tab rolls everything up automatically.</t>
  </si>
  <si>
    <t>How to use it (fill-in guide)</t>
  </si>
  <si>
    <t>Yellow cells = your inputs</t>
  </si>
  <si>
    <t>Fill in the yellow cells: Actual (YTD), Owner, and Notes. Everything else is either a starting template value or an automatic calculation.</t>
  </si>
  <si>
    <t>Blue text = template values</t>
  </si>
  <si>
    <t>Baseline, Target, and Direction are shown in blue. These are example values — adjust them to your organization's own baselines and targets.</t>
  </si>
  <si>
    <t>Black = calculated</t>
  </si>
  <si>
    <t>Attainment and Status are formulas. Do not type over them — they update as you enter Actuals.</t>
  </si>
  <si>
    <t>Direction (Up/Down)</t>
  </si>
  <si>
    <t>'Up' means higher is better (e.g., satisfaction). 'Down' means lower is better (e.g., turnover, MTTR, budget variance). The Attainment formula reads this to score correctly.</t>
  </si>
  <si>
    <t>Percentages</t>
  </si>
  <si>
    <t>Percent KPIs are stored as fractions (0.85 shows as 85%). Type 0.85, not 85.</t>
  </si>
  <si>
    <t>Status thresholds</t>
  </si>
  <si>
    <t>On Target — Attainment ≥ 95% of target</t>
  </si>
  <si>
    <t>At Risk — Attainment 80–94% of target</t>
  </si>
  <si>
    <t>Off Target — Attainment &lt; 80% of target</t>
  </si>
  <si>
    <t>Not Started — Actual is blank</t>
  </si>
  <si>
    <t>Worked example (this is how one filled row reads)</t>
  </si>
  <si>
    <t>Staff engagement (%, Direction=Up): Baseline 62%, Target 80%, you enter Actual 77%.  Attainment = 77% ÷ 80% = 96.3%  →  Status = ON TARGET (green).
Voluntary turnover (%, Direction=Down): Target 8%, you enter Actual 10%.  Attainment = 8% ÷ 10% = 80.0%  →  Status = AT RISK (amber).</t>
  </si>
  <si>
    <t>Built from</t>
  </si>
  <si>
    <t>The HPG-IT Framework (High-Performing Government IT) — five-module leadership framework for local-government IT organizations. Scorecard structure: Kaplan-Norton BSC, public-sector adaptation.</t>
  </si>
  <si>
    <t>HPG-IT Balanced Scorecard — Dashboard</t>
  </si>
  <si>
    <t>Public-sector adapted scorecard — rollup updates automatically as you enter Actuals on the four perspective tabs.</t>
  </si>
  <si>
    <t>Perspective</t>
  </si>
  <si>
    <t># KPIs</t>
  </si>
  <si>
    <t>On Target</t>
  </si>
  <si>
    <t>At Risk</t>
  </si>
  <si>
    <t>Off Target</t>
  </si>
  <si>
    <t>Not Started</t>
  </si>
  <si>
    <t>Avg Attainment</t>
  </si>
  <si>
    <t>Guiding Question</t>
  </si>
  <si>
    <t>1. Mission &amp; Stakeholder</t>
  </si>
  <si>
    <t>Are we delivering value the community and organization can feel?</t>
  </si>
  <si>
    <t>2. Internal Processes</t>
  </si>
  <si>
    <t>Are we working on the right things, and delivering them well?</t>
  </si>
  <si>
    <t>3. Learning &amp; Growth</t>
  </si>
  <si>
    <t>Are we building the people, leadership, and culture to sustain performance?</t>
  </si>
  <si>
    <t>4. Stewardship &amp; Resources</t>
  </si>
  <si>
    <t>Are we responsible custodians of public funds and partnerships?</t>
  </si>
  <si>
    <t>TOTAL / OVERALL</t>
  </si>
  <si>
    <t>Status thresholds (auto-calculated):</t>
  </si>
  <si>
    <t>On Target  ≥ 95% of target</t>
  </si>
  <si>
    <t>At Risk  80–94% of target</t>
  </si>
  <si>
    <t>Off Target  &lt; 80% of target</t>
  </si>
  <si>
    <t>Not Started  (Actual blank)</t>
  </si>
  <si>
    <t>1. Mission &amp; Stakeholder Perspective</t>
  </si>
  <si>
    <t>"Are we delivering value the community and organization can feel?"</t>
  </si>
  <si>
    <t>#</t>
  </si>
  <si>
    <t>Strategic Objective</t>
  </si>
  <si>
    <t>KPI / Measure</t>
  </si>
  <si>
    <t>HPG-IT
Module</t>
  </si>
  <si>
    <t>Unit</t>
  </si>
  <si>
    <t>Direction
(Up/Down)</t>
  </si>
  <si>
    <t>Baseline</t>
  </si>
  <si>
    <t>Target</t>
  </si>
  <si>
    <t>Actual
(YTD)</t>
  </si>
  <si>
    <t>Attainment</t>
  </si>
  <si>
    <t>Status</t>
  </si>
  <si>
    <t>Owner</t>
  </si>
  <si>
    <t>Notes</t>
  </si>
  <si>
    <t>IT is a strategic partner, not just a service provider</t>
  </si>
  <si>
    <t>Stakeholder (department) satisfaction with IT — annual survey</t>
  </si>
  <si>
    <t>M4</t>
  </si>
  <si>
    <t>%</t>
  </si>
  <si>
    <t>Up</t>
  </si>
  <si>
    <t>Technology advances the organization's mission</t>
  </si>
  <si>
    <t>% of IT initiatives directly linked to org strategic-plan goals</t>
  </si>
  <si>
    <t>M3</t>
  </si>
  <si>
    <t>Executives &amp; elected officials trust IT to advance outcomes</t>
  </si>
  <si>
    <t>IT strategic-partner rating from executives/electeds (1–5)</t>
  </si>
  <si>
    <t>M1/M4</t>
  </si>
  <si>
    <t>Score (1-5)</t>
  </si>
  <si>
    <t>Technology directly improves resident services</t>
  </si>
  <si>
    <t>Resident-facing digital services launched or improved / year</t>
  </si>
  <si>
    <t>Count</t>
  </si>
  <si>
    <t>Business owns and drives IT priorities</t>
  </si>
  <si>
    <t>% of major projects with an engaged business sponsor</t>
  </si>
  <si>
    <t>2. Internal Processes Perspective</t>
  </si>
  <si>
    <t>"Are we working on the right things, and delivering them well?"</t>
  </si>
  <si>
    <t>Governance ensures we work on the right priorities</t>
  </si>
  <si>
    <t>% of new requests routed through formal intake &amp; prioritization</t>
  </si>
  <si>
    <t>Service delivery is consistent and reliable</t>
  </si>
  <si>
    <t>Service-level (SLA) attainment across the service catalog</t>
  </si>
  <si>
    <t>Projects deliver on commitments</t>
  </si>
  <si>
    <t>Project on-time / on-budget delivery rate</t>
  </si>
  <si>
    <t>Critical systems are available when needed</t>
  </si>
  <si>
    <t>Availability / uptime for critical systems</t>
  </si>
  <si>
    <t>Incidents are resolved quickly</t>
  </si>
  <si>
    <t>Mean time to resolve (MTTR) — priority incidents</t>
  </si>
  <si>
    <t>Hours</t>
  </si>
  <si>
    <t>Down</t>
  </si>
  <si>
    <t>Knowledge is captured, not lost</t>
  </si>
  <si>
    <t>% of critical systems with current documentation / runbooks</t>
  </si>
  <si>
    <t>M4/M2</t>
  </si>
  <si>
    <t>3. Learning &amp; Growth Perspective</t>
  </si>
  <si>
    <t>"Are we building the people, leadership, and culture to sustain performance?"</t>
  </si>
  <si>
    <t>A healthy culture keeps people engaged</t>
  </si>
  <si>
    <t>Staff engagement score — annual survey</t>
  </si>
  <si>
    <t>M2/M5</t>
  </si>
  <si>
    <t>We develop and retain capable people</t>
  </si>
  <si>
    <t>Voluntary staff turnover rate</t>
  </si>
  <si>
    <t>M2</t>
  </si>
  <si>
    <t>Every employee has a growth path</t>
  </si>
  <si>
    <t>% of staff with a current individual development plan</t>
  </si>
  <si>
    <t>We invest in developing our people</t>
  </si>
  <si>
    <t>Average training / development hours per staff / year</t>
  </si>
  <si>
    <t>Improvement work is protected and valued (20% principle)</t>
  </si>
  <si>
    <t>% of teams with protected improvement time in practice</t>
  </si>
  <si>
    <t>M5</t>
  </si>
  <si>
    <t>Improvement and innovation happen systematically</t>
  </si>
  <si>
    <t>Improvement / innovation ideas implemented per year</t>
  </si>
  <si>
    <t>The IT leader grows from manager to leader</t>
  </si>
  <si>
    <t>Leader development plan progress — Module 1 self-assessment (1–5)</t>
  </si>
  <si>
    <t>M1</t>
  </si>
  <si>
    <t>4. Stewardship &amp; Resources Perspective</t>
  </si>
  <si>
    <t>"Are we responsible custodians of public funds and partnerships?"</t>
  </si>
  <si>
    <t>IT spending is disciplined and predictable</t>
  </si>
  <si>
    <t>Absolute IT budget variance (actual vs. plan)</t>
  </si>
  <si>
    <t>Assets are managed across their lifecycle</t>
  </si>
  <si>
    <t>% of IT assets within a lifecycle / replacement plan</t>
  </si>
  <si>
    <t>Vendor relationships deliver value, not just contracts</t>
  </si>
  <si>
    <t>% of major vendor contracts reviewed for value in last 12 mo.</t>
  </si>
  <si>
    <t>Improvement converts into real savings</t>
  </si>
  <si>
    <t>Documented cost savings / cost avoidance from improvements</t>
  </si>
  <si>
    <t>$</t>
  </si>
  <si>
    <t>Spending is aligned to strategic priorities</t>
  </si>
  <si>
    <t>% of IT spend mapped to strategic priorities / portfolio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</si>
</sst>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\$#,##0"/>
  </numFmts>
  <fonts count="23" x14ac:knownFonts="1">
    <font>
      <sz val="11"/>
      <color theme="1"/>
      <name val="Calibri"/>
      <family val="2"/>
      <charset val="1"/>
    </font>
    <font>
      <b/>
      <sz val="18"/>
      <color rgb="FF1F3864"/>
      <name val="Arial"/>
      <charset val="1"/>
    </font>
    <font>
      <i/>
      <sz val="11"/>
      <color rgb="FF595959"/>
      <name val="Arial"/>
      <charset val="1"/>
    </font>
    <font>
      <b/>
      <sz val="12"/>
      <color rgb="FF1F3864"/>
      <name val="Arial"/>
      <charset val="1"/>
    </font>
    <font>
      <b/>
      <sz val="10"/>
      <color rgb="FF000000"/>
      <name val="Arial"/>
      <charset val="1"/>
    </font>
    <font>
      <sz val="10"/>
      <color rgb="FF000000"/>
      <name val="Arial"/>
      <charset val="1"/>
    </font>
    <font>
      <b/>
      <sz val="10"/>
      <color rgb="FF006100"/>
      <name val="Arial"/>
      <charset val="1"/>
    </font>
    <font>
      <b/>
      <sz val="10"/>
      <color rgb="FF9C6500"/>
      <name val="Arial"/>
      <charset val="1"/>
    </font>
    <font>
      <b/>
      <sz val="10"/>
      <color rgb="FF9C0006"/>
      <name val="Arial"/>
      <charset val="1"/>
    </font>
    <font>
      <b/>
      <sz val="16"/>
      <color rgb="FFFFFFFF"/>
      <name val="Arial"/>
      <charset val="1"/>
    </font>
    <font>
      <i/>
      <sz val="10"/>
      <name val="Arial"/>
      <charset val="1"/>
    </font>
    <font>
      <b/>
      <sz val="10"/>
      <color rgb="FFFFFFFF"/>
      <name val="Arial"/>
      <charset val="1"/>
    </font>
    <font>
      <b/>
      <sz val="10"/>
      <name val="Arial"/>
      <charset val="1"/>
    </font>
    <font>
      <i/>
      <sz val="9"/>
      <name val="Arial"/>
      <charset val="1"/>
    </font>
    <font>
      <b/>
      <sz val="9"/>
      <name val="Arial"/>
      <charset val="1"/>
    </font>
    <font>
      <b/>
      <sz val="9"/>
      <color rgb="FF006100"/>
      <name val="Arial"/>
      <charset val="1"/>
    </font>
    <font>
      <b/>
      <sz val="9"/>
      <color rgb="FF9C6500"/>
      <name val="Arial"/>
      <charset val="1"/>
    </font>
    <font>
      <b/>
      <sz val="9"/>
      <color rgb="FF9C0006"/>
      <name val="Arial"/>
      <charset val="1"/>
    </font>
    <font>
      <b/>
      <sz val="9"/>
      <color rgb="FF000000"/>
      <name val="Arial"/>
      <charset val="1"/>
    </font>
    <font>
      <b/>
      <sz val="15"/>
      <color rgb="FFFFFFFF"/>
      <name val="Arial"/>
      <charset val="1"/>
    </font>
    <font>
      <i/>
      <sz val="10"/>
      <color rgb="FF000000"/>
      <name val="Arial"/>
      <charset val="1"/>
    </font>
    <font>
      <sz val="10"/>
      <color rgb="FF0000FF"/>
      <name val="Arial"/>
      <charset val="1"/>
    </font>
    <font>
      <sz val="1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C6EFCE"/>
        <bgColor rgb="FFD9E1F2"/>
      </patternFill>
    </fill>
    <fill>
      <patternFill patternType="solid">
        <fgColor rgb="FFFFEB9C"/>
        <bgColor rgb="FFFFF2CC"/>
      </patternFill>
    </fill>
    <fill>
      <patternFill patternType="solid">
        <fgColor rgb="FFFFC7CE"/>
        <bgColor rgb="FFD9E1F2"/>
      </patternFill>
    </fill>
    <fill>
      <patternFill patternType="solid">
        <fgColor rgb="FFF2F2F2"/>
        <bgColor rgb="FFEAF0FA"/>
      </patternFill>
    </fill>
    <fill>
      <patternFill patternType="solid">
        <fgColor rgb="FF1F3864"/>
        <bgColor rgb="FF2E5496"/>
      </patternFill>
    </fill>
    <fill>
      <patternFill patternType="solid">
        <fgColor rgb="FFD9E1F2"/>
        <bgColor rgb="FFEAF0FA"/>
      </patternFill>
    </fill>
    <fill>
      <patternFill patternType="solid">
        <fgColor rgb="FF2E5496"/>
        <bgColor rgb="FF1F3864"/>
      </patternFill>
    </fill>
    <fill>
      <patternFill patternType="solid">
        <fgColor rgb="FF375623"/>
        <bgColor rgb="FF595959"/>
      </patternFill>
    </fill>
    <fill>
      <patternFill patternType="solid">
        <fgColor rgb="FFFFF2CC"/>
        <bgColor rgb="FFF2F2F2"/>
      </patternFill>
    </fill>
    <fill>
      <patternFill patternType="solid">
        <fgColor rgb="FFEAF0FA"/>
        <bgColor rgb="FFF2F2F2"/>
      </patternFill>
    </fill>
    <fill>
      <patternFill patternType="solid">
        <fgColor rgb="FF833C00"/>
        <bgColor rgb="FF7F6000"/>
      </patternFill>
    </fill>
    <fill>
      <patternFill patternType="solid">
        <fgColor rgb="FF7F6000"/>
        <bgColor rgb="FF9C6500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5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11" fillId="8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11" fillId="6" borderId="1" xfId="0" applyFont="1" applyFill="1" applyBorder="1"/>
    <xf numFmtId="0" fontId="11" fillId="6" borderId="1" xfId="0" applyFont="1" applyFill="1" applyBorder="1" applyAlignment="1">
      <alignment horizontal="center" vertical="center" wrapText="1"/>
    </xf>
    <xf numFmtId="164" fontId="11" fillId="6" borderId="1" xfId="0" applyNumberFormat="1" applyFont="1" applyFill="1" applyBorder="1" applyAlignment="1">
      <alignment horizontal="center" vertical="center" wrapText="1"/>
    </xf>
    <xf numFmtId="0" fontId="0" fillId="6" borderId="1" xfId="0" applyFill="1" applyBorder="1"/>
    <xf numFmtId="0" fontId="14" fillId="0" borderId="0" xfId="0" applyFont="1"/>
    <xf numFmtId="0" fontId="5" fillId="0" borderId="1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center" vertical="center" wrapText="1"/>
    </xf>
    <xf numFmtId="164" fontId="21" fillId="0" borderId="1" xfId="0" applyNumberFormat="1" applyFont="1" applyBorder="1" applyAlignment="1">
      <alignment horizontal="center" vertical="center" wrapText="1"/>
    </xf>
    <xf numFmtId="164" fontId="21" fillId="1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left" vertical="top" wrapText="1"/>
    </xf>
    <xf numFmtId="0" fontId="5" fillId="11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left" vertical="top" wrapText="1"/>
    </xf>
    <xf numFmtId="0" fontId="21" fillId="11" borderId="1" xfId="0" applyFont="1" applyFill="1" applyBorder="1" applyAlignment="1">
      <alignment horizontal="center" vertical="center" wrapText="1"/>
    </xf>
    <xf numFmtId="164" fontId="21" fillId="11" borderId="1" xfId="0" applyNumberFormat="1" applyFont="1" applyFill="1" applyBorder="1" applyAlignment="1">
      <alignment horizontal="center" vertical="center" wrapText="1"/>
    </xf>
    <xf numFmtId="164" fontId="5" fillId="11" borderId="1" xfId="0" applyNumberFormat="1" applyFont="1" applyFill="1" applyBorder="1" applyAlignment="1">
      <alignment horizontal="center" vertical="center" wrapText="1"/>
    </xf>
    <xf numFmtId="0" fontId="12" fillId="11" borderId="1" xfId="0" applyFont="1" applyFill="1" applyBorder="1" applyAlignment="1">
      <alignment horizontal="center" vertical="center" wrapText="1"/>
    </xf>
    <xf numFmtId="165" fontId="21" fillId="0" borderId="1" xfId="0" applyNumberFormat="1" applyFont="1" applyBorder="1" applyAlignment="1">
      <alignment horizontal="center" vertical="center" wrapText="1"/>
    </xf>
    <xf numFmtId="165" fontId="21" fillId="10" borderId="1" xfId="0" applyNumberFormat="1" applyFont="1" applyFill="1" applyBorder="1" applyAlignment="1">
      <alignment horizontal="center" vertical="center" wrapText="1"/>
    </xf>
    <xf numFmtId="3" fontId="21" fillId="11" borderId="1" xfId="0" applyNumberFormat="1" applyFont="1" applyFill="1" applyBorder="1" applyAlignment="1">
      <alignment horizontal="center" vertical="center" wrapText="1"/>
    </xf>
    <xf numFmtId="3" fontId="21" fillId="10" borderId="1" xfId="0" applyNumberFormat="1" applyFont="1" applyFill="1" applyBorder="1" applyAlignment="1">
      <alignment horizontal="center" vertical="center" wrapText="1"/>
    </xf>
    <xf numFmtId="165" fontId="21" fillId="11" borderId="1" xfId="0" applyNumberFormat="1" applyFont="1" applyFill="1" applyBorder="1" applyAlignment="1">
      <alignment horizontal="center" vertical="center" wrapText="1"/>
    </xf>
    <xf numFmtId="166" fontId="21" fillId="11" borderId="1" xfId="0" applyNumberFormat="1" applyFont="1" applyFill="1" applyBorder="1" applyAlignment="1">
      <alignment horizontal="center" vertical="center" wrapText="1"/>
    </xf>
    <xf numFmtId="166" fontId="21" fillId="10" borderId="1" xfId="0" applyNumberFormat="1" applyFont="1" applyFill="1" applyBorder="1" applyAlignment="1">
      <alignment horizontal="center" vertical="center" wrapText="1"/>
    </xf>
    <xf numFmtId="0" fontId="19" fillId="13" borderId="0" xfId="0" applyFont="1" applyFill="1" applyAlignment="1">
      <alignment horizontal="left" vertical="center" indent="1"/>
    </xf>
    <xf numFmtId="0" fontId="20" fillId="7" borderId="0" xfId="0" applyFont="1" applyFill="1" applyAlignment="1">
      <alignment horizontal="left" vertical="center" indent="1"/>
    </xf>
    <xf numFmtId="0" fontId="5" fillId="0" borderId="0" xfId="0" applyFont="1" applyAlignment="1">
      <alignment vertical="top" wrapText="1"/>
    </xf>
    <xf numFmtId="0" fontId="6" fillId="2" borderId="0" xfId="0" applyFont="1" applyFill="1"/>
    <xf numFmtId="0" fontId="7" fillId="3" borderId="0" xfId="0" applyFont="1" applyFill="1"/>
    <xf numFmtId="0" fontId="8" fillId="4" borderId="0" xfId="0" applyFont="1" applyFill="1"/>
    <xf numFmtId="0" fontId="4" fillId="5" borderId="0" xfId="0" applyFont="1" applyFill="1"/>
    <xf numFmtId="0" fontId="3" fillId="0" borderId="0" xfId="0" applyFont="1"/>
    <xf numFmtId="0" fontId="1" fillId="0" borderId="0" xfId="0" applyFont="1"/>
    <xf numFmtId="0" fontId="2" fillId="0" borderId="0" xfId="0" applyFont="1"/>
    <xf numFmtId="0" fontId="18" fillId="5" borderId="0" xfId="0" applyFont="1" applyFill="1"/>
    <xf numFmtId="0" fontId="9" fillId="6" borderId="0" xfId="0" applyFont="1" applyFill="1" applyAlignment="1">
      <alignment horizontal="left" vertical="center" indent="1"/>
    </xf>
    <xf numFmtId="0" fontId="10" fillId="7" borderId="0" xfId="0" applyFont="1" applyFill="1" applyAlignment="1">
      <alignment horizontal="left" vertical="center" indent="1"/>
    </xf>
    <xf numFmtId="0" fontId="15" fillId="2" borderId="0" xfId="0" applyFont="1" applyFill="1"/>
    <xf numFmtId="0" fontId="16" fillId="3" borderId="0" xfId="0" applyFont="1" applyFill="1"/>
    <xf numFmtId="0" fontId="17" fillId="4" borderId="0" xfId="0" applyFont="1" applyFill="1"/>
    <xf numFmtId="0" fontId="19" fillId="9" borderId="0" xfId="0" applyFont="1" applyFill="1" applyAlignment="1">
      <alignment horizontal="left" vertical="center" indent="1"/>
    </xf>
    <xf numFmtId="0" fontId="19" fillId="6" borderId="0" xfId="0" applyFont="1" applyFill="1" applyAlignment="1">
      <alignment horizontal="left" vertical="center" indent="1"/>
    </xf>
    <xf numFmtId="0" fontId="19" fillId="12" borderId="0" xfId="0" applyFont="1" applyFill="1" applyAlignment="1">
      <alignment horizontal="left" vertical="center" indent="1"/>
    </xf>
  </cellXfs>
  <cellStyles count="1">
    <cellStyle name="Normal" xfId="0" builtinId="0"/>
  </cellStyles>
  <dxfs count="15">
    <dxf>
      <font>
        <b/>
        <sz val="10"/>
        <color rgb="FF9C0006"/>
        <name val="Arial"/>
        <charset val="1"/>
      </font>
      <fill>
        <patternFill>
          <bgColor rgb="FFFFC7CE"/>
        </patternFill>
      </fill>
    </dxf>
    <dxf>
      <font>
        <b/>
        <sz val="10"/>
        <color rgb="FF9C6500"/>
        <name val="Arial"/>
        <charset val="1"/>
      </font>
      <fill>
        <patternFill>
          <bgColor rgb="FFFFEB9C"/>
        </patternFill>
      </fill>
    </dxf>
    <dxf>
      <font>
        <b/>
        <sz val="10"/>
        <color rgb="FF006100"/>
        <name val="Arial"/>
        <charset val="1"/>
      </font>
      <fill>
        <patternFill>
          <bgColor rgb="FFC6EFCE"/>
        </patternFill>
      </fill>
    </dxf>
    <dxf>
      <font>
        <b/>
        <sz val="10"/>
        <color rgb="FF9C0006"/>
        <name val="Arial"/>
        <charset val="1"/>
      </font>
      <fill>
        <patternFill>
          <bgColor rgb="FFFFC7CE"/>
        </patternFill>
      </fill>
    </dxf>
    <dxf>
      <font>
        <b/>
        <sz val="10"/>
        <color rgb="FF9C6500"/>
        <name val="Arial"/>
        <charset val="1"/>
      </font>
      <fill>
        <patternFill>
          <bgColor rgb="FFFFEB9C"/>
        </patternFill>
      </fill>
    </dxf>
    <dxf>
      <font>
        <b/>
        <sz val="10"/>
        <color rgb="FF006100"/>
        <name val="Arial"/>
        <charset val="1"/>
      </font>
      <fill>
        <patternFill>
          <bgColor rgb="FFC6EFCE"/>
        </patternFill>
      </fill>
    </dxf>
    <dxf>
      <font>
        <b/>
        <sz val="10"/>
        <color rgb="FF9C0006"/>
        <name val="Arial"/>
        <charset val="1"/>
      </font>
      <fill>
        <patternFill>
          <bgColor rgb="FFFFC7CE"/>
        </patternFill>
      </fill>
    </dxf>
    <dxf>
      <font>
        <b/>
        <sz val="10"/>
        <color rgb="FF9C6500"/>
        <name val="Arial"/>
        <charset val="1"/>
      </font>
      <fill>
        <patternFill>
          <bgColor rgb="FFFFEB9C"/>
        </patternFill>
      </fill>
    </dxf>
    <dxf>
      <font>
        <b/>
        <sz val="10"/>
        <color rgb="FF006100"/>
        <name val="Arial"/>
        <charset val="1"/>
      </font>
      <fill>
        <patternFill>
          <bgColor rgb="FFC6EFCE"/>
        </patternFill>
      </fill>
    </dxf>
    <dxf>
      <font>
        <b/>
        <sz val="10"/>
        <color rgb="FF9C0006"/>
        <name val="Arial"/>
        <charset val="1"/>
      </font>
      <fill>
        <patternFill>
          <bgColor rgb="FFFFC7CE"/>
        </patternFill>
      </fill>
    </dxf>
    <dxf>
      <font>
        <b/>
        <sz val="10"/>
        <color rgb="FF9C6500"/>
        <name val="Arial"/>
        <charset val="1"/>
      </font>
      <fill>
        <patternFill>
          <bgColor rgb="FFFFEB9C"/>
        </patternFill>
      </fill>
    </dxf>
    <dxf>
      <font>
        <b/>
        <sz val="10"/>
        <color rgb="FF006100"/>
        <name val="Arial"/>
        <charset val="1"/>
      </font>
      <fill>
        <patternFill>
          <bgColor rgb="FFC6EFCE"/>
        </patternFill>
      </fill>
    </dxf>
    <dxf>
      <font>
        <b/>
        <color rgb="FF9C0006"/>
        <name val="Arial"/>
        <charset val="1"/>
      </font>
      <fill>
        <patternFill>
          <bgColor rgb="FFFFC7CE"/>
        </patternFill>
      </fill>
    </dxf>
    <dxf>
      <font>
        <b/>
        <color rgb="FF9C6500"/>
        <name val="Arial"/>
        <charset val="1"/>
      </font>
      <fill>
        <patternFill>
          <bgColor rgb="FFFFEB9C"/>
        </patternFill>
      </fill>
    </dxf>
    <dxf>
      <font>
        <b/>
        <color rgb="FF006100"/>
        <name val="Arial"/>
        <charset val="1"/>
      </font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7F6000"/>
      <rgbColor rgb="FF800080"/>
      <rgbColor rgb="FF008080"/>
      <rgbColor rgb="FFBFBFBF"/>
      <rgbColor rgb="FF9C6500"/>
      <rgbColor rgb="FF9999FF"/>
      <rgbColor rgb="FF993366"/>
      <rgbColor rgb="FFFFF2CC"/>
      <rgbColor rgb="FFEAF0FA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833C00"/>
      <rgbColor rgb="FF993366"/>
      <rgbColor rgb="FF2E5496"/>
      <rgbColor rgb="FF3756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C27"/>
  <sheetViews>
    <sheetView showGridLines="0" zoomScaleNormal="100" workbookViewId="0">
      <selection activeCell="C7" sqref="C7"/>
    </sheetView>
  </sheetViews>
  <sheetFormatPr defaultColWidth="8.7109375" defaultRowHeight="15" x14ac:dyDescent="0.25"/>
  <cols>
    <col min="1" max="1" width="3" customWidth="1"/>
    <col min="2" max="2" width="30" customWidth="1"/>
    <col min="3" max="3" width="95" customWidth="1"/>
  </cols>
  <sheetData>
    <row r="2" spans="2:3" ht="23.25" x14ac:dyDescent="0.35">
      <c r="B2" s="40" t="s">
        <v>0</v>
      </c>
      <c r="C2" s="40"/>
    </row>
    <row r="3" spans="2:3" x14ac:dyDescent="0.25">
      <c r="B3" s="41" t="s">
        <v>1</v>
      </c>
      <c r="C3" s="41"/>
    </row>
    <row r="5" spans="2:3" ht="15.75" x14ac:dyDescent="0.25">
      <c r="B5" s="39" t="s">
        <v>2</v>
      </c>
      <c r="C5" s="39"/>
    </row>
    <row r="6" spans="2:3" ht="38.25" x14ac:dyDescent="0.25">
      <c r="B6" s="2" t="s">
        <v>3</v>
      </c>
      <c r="C6" s="1" t="s">
        <v>4</v>
      </c>
    </row>
    <row r="7" spans="2:3" ht="63.75" x14ac:dyDescent="0.25">
      <c r="B7" s="2" t="s">
        <v>5</v>
      </c>
      <c r="C7" s="1" t="s">
        <v>6</v>
      </c>
    </row>
    <row r="8" spans="2:3" ht="25.5" x14ac:dyDescent="0.25">
      <c r="B8" s="2" t="s">
        <v>7</v>
      </c>
      <c r="C8" s="1" t="s">
        <v>8</v>
      </c>
    </row>
    <row r="10" spans="2:3" ht="15.75" x14ac:dyDescent="0.25">
      <c r="B10" s="39" t="s">
        <v>9</v>
      </c>
      <c r="C10" s="39"/>
    </row>
    <row r="11" spans="2:3" ht="25.5" x14ac:dyDescent="0.25">
      <c r="B11" s="2" t="s">
        <v>10</v>
      </c>
      <c r="C11" s="1" t="s">
        <v>11</v>
      </c>
    </row>
    <row r="12" spans="2:3" ht="25.5" x14ac:dyDescent="0.25">
      <c r="B12" s="2" t="s">
        <v>12</v>
      </c>
      <c r="C12" s="1" t="s">
        <v>13</v>
      </c>
    </row>
    <row r="13" spans="2:3" x14ac:dyDescent="0.25">
      <c r="B13" s="2" t="s">
        <v>14</v>
      </c>
      <c r="C13" s="1" t="s">
        <v>15</v>
      </c>
    </row>
    <row r="14" spans="2:3" ht="25.5" x14ac:dyDescent="0.25">
      <c r="B14" s="2" t="s">
        <v>16</v>
      </c>
      <c r="C14" s="1" t="s">
        <v>17</v>
      </c>
    </row>
    <row r="15" spans="2:3" x14ac:dyDescent="0.25">
      <c r="B15" s="2" t="s">
        <v>18</v>
      </c>
      <c r="C15" s="1" t="s">
        <v>19</v>
      </c>
    </row>
    <row r="17" spans="2:3" ht="15.75" x14ac:dyDescent="0.25">
      <c r="B17" s="39" t="s">
        <v>20</v>
      </c>
      <c r="C17" s="39"/>
    </row>
    <row r="18" spans="2:3" x14ac:dyDescent="0.25">
      <c r="B18" s="35" t="s">
        <v>21</v>
      </c>
      <c r="C18" s="35"/>
    </row>
    <row r="19" spans="2:3" x14ac:dyDescent="0.25">
      <c r="B19" s="36" t="s">
        <v>22</v>
      </c>
      <c r="C19" s="36"/>
    </row>
    <row r="20" spans="2:3" x14ac:dyDescent="0.25">
      <c r="B20" s="37" t="s">
        <v>23</v>
      </c>
      <c r="C20" s="37"/>
    </row>
    <row r="21" spans="2:3" x14ac:dyDescent="0.25">
      <c r="B21" s="38" t="s">
        <v>24</v>
      </c>
      <c r="C21" s="38"/>
    </row>
    <row r="23" spans="2:3" ht="15.75" x14ac:dyDescent="0.25">
      <c r="B23" s="39" t="s">
        <v>25</v>
      </c>
      <c r="C23" s="39"/>
    </row>
    <row r="24" spans="2:3" ht="15" customHeight="1" x14ac:dyDescent="0.25">
      <c r="B24" s="34" t="s">
        <v>26</v>
      </c>
      <c r="C24" s="34"/>
    </row>
    <row r="25" spans="2:3" ht="41.25" customHeight="1" x14ac:dyDescent="0.25">
      <c r="B25" s="34"/>
      <c r="C25" s="34"/>
    </row>
    <row r="27" spans="2:3" ht="25.5" x14ac:dyDescent="0.25">
      <c r="B27" s="2" t="s">
        <v>27</v>
      </c>
      <c r="C27" s="1" t="s">
        <v>28</v>
      </c>
    </row>
  </sheetData>
  <mergeCells count="11">
    <mergeCell ref="B2:C2"/>
    <mergeCell ref="B3:C3"/>
    <mergeCell ref="B5:C5"/>
    <mergeCell ref="B10:C10"/>
    <mergeCell ref="B17:C17"/>
    <mergeCell ref="B24:C25"/>
    <mergeCell ref="B18:C18"/>
    <mergeCell ref="B19:C19"/>
    <mergeCell ref="B20:C20"/>
    <mergeCell ref="B21:C21"/>
    <mergeCell ref="B23:C23"/>
  </mergeCells>
  <pageMargins left="0.25" right="0.25" top="0.75" bottom="0.75" header="0.3" footer="0.3"/>
  <pageSetup paperSize="9" scale="8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5"/>
  <sheetViews>
    <sheetView showGridLines="0" tabSelected="1" zoomScaleNormal="100" workbookViewId="0">
      <selection activeCell="H13" sqref="H13"/>
    </sheetView>
  </sheetViews>
  <sheetFormatPr defaultColWidth="8.7109375" defaultRowHeight="15" x14ac:dyDescent="0.25"/>
  <cols>
    <col min="1" max="1" width="26" customWidth="1"/>
    <col min="2" max="6" width="12" customWidth="1"/>
    <col min="7" max="7" width="14" customWidth="1"/>
    <col min="8" max="8" width="40" customWidth="1"/>
  </cols>
  <sheetData>
    <row r="1" spans="1:8" ht="33.75" customHeight="1" x14ac:dyDescent="0.25">
      <c r="A1" s="43" t="s">
        <v>29</v>
      </c>
      <c r="B1" s="43"/>
      <c r="C1" s="43"/>
      <c r="D1" s="43"/>
      <c r="E1" s="43"/>
      <c r="F1" s="43"/>
      <c r="G1" s="43"/>
      <c r="H1" s="43"/>
    </row>
    <row r="2" spans="1:8" ht="19.5" customHeight="1" x14ac:dyDescent="0.25">
      <c r="A2" s="44" t="s">
        <v>30</v>
      </c>
      <c r="B2" s="44"/>
      <c r="C2" s="44"/>
      <c r="D2" s="44"/>
      <c r="E2" s="44"/>
      <c r="F2" s="44"/>
      <c r="G2" s="44"/>
      <c r="H2" s="44"/>
    </row>
    <row r="4" spans="1:8" ht="27.75" customHeight="1" x14ac:dyDescent="0.25">
      <c r="A4" s="3" t="s">
        <v>31</v>
      </c>
      <c r="B4" s="3" t="s">
        <v>32</v>
      </c>
      <c r="C4" s="3" t="s">
        <v>33</v>
      </c>
      <c r="D4" s="3" t="s">
        <v>34</v>
      </c>
      <c r="E4" s="3" t="s">
        <v>35</v>
      </c>
      <c r="F4" s="3" t="s">
        <v>36</v>
      </c>
      <c r="G4" s="3" t="s">
        <v>37</v>
      </c>
      <c r="H4" s="3" t="s">
        <v>38</v>
      </c>
    </row>
    <row r="5" spans="1:8" ht="31.5" customHeight="1" x14ac:dyDescent="0.25">
      <c r="A5" s="4" t="s">
        <v>39</v>
      </c>
      <c r="B5" s="5">
        <f>COUNTA('1_Mission_Stakeholder'!C4:C8)</f>
        <v>5</v>
      </c>
      <c r="C5" s="5">
        <f>COUNTIF('1_Mission_Stakeholder'!K4:K8,"On Target")</f>
        <v>2</v>
      </c>
      <c r="D5" s="5">
        <f>COUNTIF('1_Mission_Stakeholder'!K4:K8,"At Risk")</f>
        <v>2</v>
      </c>
      <c r="E5" s="5">
        <f>COUNTIF('1_Mission_Stakeholder'!K4:K8,"Off Target")</f>
        <v>1</v>
      </c>
      <c r="F5" s="5">
        <f>COUNTIF('1_Mission_Stakeholder'!K4:K8,"Not Started")</f>
        <v>0</v>
      </c>
      <c r="G5" s="6">
        <f>IFERROR(AVERAGE('1_Mission_Stakeholder'!J4:J8),"—")</f>
        <v>0.88627450980392164</v>
      </c>
      <c r="H5" s="7" t="s">
        <v>40</v>
      </c>
    </row>
    <row r="6" spans="1:8" ht="31.5" customHeight="1" x14ac:dyDescent="0.25">
      <c r="A6" s="4" t="s">
        <v>41</v>
      </c>
      <c r="B6" s="5">
        <f>COUNTA('2_Internal_Processes'!C4:C9)</f>
        <v>6</v>
      </c>
      <c r="C6" s="5">
        <f>COUNTIF('2_Internal_Processes'!K4:K9,"On Target")</f>
        <v>2</v>
      </c>
      <c r="D6" s="5">
        <f>COUNTIF('2_Internal_Processes'!K4:K9,"At Risk")</f>
        <v>3</v>
      </c>
      <c r="E6" s="5">
        <f>COUNTIF('2_Internal_Processes'!K4:K9,"Off Target")</f>
        <v>1</v>
      </c>
      <c r="F6" s="5">
        <f>COUNTIF('2_Internal_Processes'!K4:K9,"Not Started")</f>
        <v>0</v>
      </c>
      <c r="G6" s="6">
        <f>IFERROR(AVERAGE('2_Internal_Processes'!J4:J9),"—")</f>
        <v>0.8829344809127625</v>
      </c>
      <c r="H6" s="7" t="s">
        <v>42</v>
      </c>
    </row>
    <row r="7" spans="1:8" ht="31.5" customHeight="1" x14ac:dyDescent="0.25">
      <c r="A7" s="4" t="s">
        <v>43</v>
      </c>
      <c r="B7" s="5">
        <f>COUNTA('3_Learning_Growth'!C4:C10)</f>
        <v>7</v>
      </c>
      <c r="C7" s="5">
        <f>COUNTIF('3_Learning_Growth'!K4:K10,"On Target")</f>
        <v>2</v>
      </c>
      <c r="D7" s="5">
        <f>COUNTIF('3_Learning_Growth'!K4:K10,"At Risk")</f>
        <v>3</v>
      </c>
      <c r="E7" s="5">
        <f>COUNTIF('3_Learning_Growth'!K4:K10,"Off Target")</f>
        <v>2</v>
      </c>
      <c r="F7" s="5">
        <f>COUNTIF('3_Learning_Growth'!K4:K10,"Not Started")</f>
        <v>0</v>
      </c>
      <c r="G7" s="6">
        <f>IFERROR(AVERAGE('3_Learning_Growth'!J4:J10),"—")</f>
        <v>0.8482142857142857</v>
      </c>
      <c r="H7" s="7" t="s">
        <v>44</v>
      </c>
    </row>
    <row r="8" spans="1:8" ht="31.5" customHeight="1" x14ac:dyDescent="0.25">
      <c r="A8" s="4" t="s">
        <v>45</v>
      </c>
      <c r="B8" s="5">
        <f>COUNTA('4_Stewardship_Resources'!C4:C8)</f>
        <v>5</v>
      </c>
      <c r="C8" s="5">
        <f>COUNTIF('4_Stewardship_Resources'!K4:K8,"On Target")</f>
        <v>2</v>
      </c>
      <c r="D8" s="5">
        <f>COUNTIF('4_Stewardship_Resources'!K4:K8,"At Risk")</f>
        <v>2</v>
      </c>
      <c r="E8" s="5">
        <f>COUNTIF('4_Stewardship_Resources'!K4:K8,"Off Target")</f>
        <v>1</v>
      </c>
      <c r="F8" s="5">
        <f>COUNTIF('4_Stewardship_Resources'!K4:K8,"Not Started")</f>
        <v>0</v>
      </c>
      <c r="G8" s="6">
        <f>IFERROR(AVERAGE('4_Stewardship_Resources'!J4:J8),"—")</f>
        <v>0.98601307189542486</v>
      </c>
      <c r="H8" s="7" t="s">
        <v>46</v>
      </c>
    </row>
    <row r="9" spans="1:8" ht="25.5" customHeight="1" x14ac:dyDescent="0.25">
      <c r="A9" s="8" t="s">
        <v>47</v>
      </c>
      <c r="B9" s="9">
        <f>SUM(B5:B8)</f>
        <v>23</v>
      </c>
      <c r="C9" s="9">
        <f>SUM(C5:C8)</f>
        <v>8</v>
      </c>
      <c r="D9" s="9">
        <f>SUM(D5:D8)</f>
        <v>10</v>
      </c>
      <c r="E9" s="9">
        <f>SUM(E5:E8)</f>
        <v>5</v>
      </c>
      <c r="F9" s="9">
        <f>SUM(F5:F8)</f>
        <v>0</v>
      </c>
      <c r="G9" s="10">
        <f>IFERROR(AVERAGE(G5:G8),"—")</f>
        <v>0.90085908708159868</v>
      </c>
      <c r="H9" s="11"/>
    </row>
    <row r="11" spans="1:8" x14ac:dyDescent="0.25">
      <c r="A11" s="12" t="s">
        <v>48</v>
      </c>
    </row>
    <row r="12" spans="1:8" x14ac:dyDescent="0.25">
      <c r="A12" s="45" t="s">
        <v>49</v>
      </c>
      <c r="B12" s="45"/>
    </row>
    <row r="13" spans="1:8" x14ac:dyDescent="0.25">
      <c r="A13" s="46" t="s">
        <v>50</v>
      </c>
      <c r="B13" s="46"/>
    </row>
    <row r="14" spans="1:8" x14ac:dyDescent="0.25">
      <c r="A14" s="47" t="s">
        <v>51</v>
      </c>
      <c r="B14" s="47"/>
    </row>
    <row r="15" spans="1:8" x14ac:dyDescent="0.25">
      <c r="A15" s="42" t="s">
        <v>52</v>
      </c>
      <c r="B15" s="42"/>
    </row>
  </sheetData>
  <mergeCells count="6">
    <mergeCell ref="A15:B15"/>
    <mergeCell ref="A1:H1"/>
    <mergeCell ref="A2:H2"/>
    <mergeCell ref="A12:B12"/>
    <mergeCell ref="A13:B13"/>
    <mergeCell ref="A14:B14"/>
  </mergeCells>
  <conditionalFormatting sqref="G5:G8">
    <cfRule type="cellIs" dxfId="14" priority="2" operator="greaterThanOrEqual">
      <formula>0.95</formula>
    </cfRule>
    <cfRule type="cellIs" dxfId="13" priority="3" operator="between">
      <formula>0.8</formula>
      <formula>0.9499</formula>
    </cfRule>
    <cfRule type="cellIs" dxfId="12" priority="4" operator="lessThan">
      <formula>0.8</formula>
    </cfRule>
  </conditionalFormatting>
  <pageMargins left="0.25" right="0.25" top="0.75" bottom="0.75" header="0.3" footer="0.3"/>
  <pageSetup scale="9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8"/>
  <sheetViews>
    <sheetView view="pageLayout" zoomScaleNormal="100" workbookViewId="0">
      <selection activeCell="E25" sqref="E25"/>
    </sheetView>
  </sheetViews>
  <sheetFormatPr defaultColWidth="8.7109375" defaultRowHeight="15" x14ac:dyDescent="0.25"/>
  <cols>
    <col min="1" max="1" width="4" customWidth="1"/>
    <col min="2" max="2" width="34" customWidth="1"/>
    <col min="3" max="3" width="40" customWidth="1"/>
    <col min="4" max="4" width="9" customWidth="1"/>
    <col min="5" max="5" width="12" customWidth="1"/>
    <col min="6" max="9" width="11" customWidth="1"/>
    <col min="10" max="10" width="12" customWidth="1"/>
    <col min="11" max="11" width="13" customWidth="1"/>
    <col min="12" max="12" width="16" customWidth="1"/>
    <col min="13" max="13" width="26" customWidth="1"/>
  </cols>
  <sheetData>
    <row r="1" spans="1:13" ht="30" customHeight="1" x14ac:dyDescent="0.25">
      <c r="A1" s="48" t="s">
        <v>53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19.5" customHeight="1" x14ac:dyDescent="0.25">
      <c r="A2" s="33" t="s">
        <v>54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ht="30" customHeight="1" x14ac:dyDescent="0.25">
      <c r="A3" s="3" t="s">
        <v>55</v>
      </c>
      <c r="B3" s="3" t="s">
        <v>56</v>
      </c>
      <c r="C3" s="3" t="s">
        <v>57</v>
      </c>
      <c r="D3" s="3" t="s">
        <v>58</v>
      </c>
      <c r="E3" s="3" t="s">
        <v>59</v>
      </c>
      <c r="F3" s="3" t="s">
        <v>60</v>
      </c>
      <c r="G3" s="3" t="s">
        <v>61</v>
      </c>
      <c r="H3" s="3" t="s">
        <v>62</v>
      </c>
      <c r="I3" s="3" t="s">
        <v>63</v>
      </c>
      <c r="J3" s="3" t="s">
        <v>64</v>
      </c>
      <c r="K3" s="3" t="s">
        <v>65</v>
      </c>
      <c r="L3" s="3" t="s">
        <v>66</v>
      </c>
      <c r="M3" s="3" t="s">
        <v>67</v>
      </c>
    </row>
    <row r="4" spans="1:13" ht="42" customHeight="1" x14ac:dyDescent="0.25">
      <c r="A4" s="5">
        <v>1</v>
      </c>
      <c r="B4" s="13" t="s">
        <v>68</v>
      </c>
      <c r="C4" s="13" t="s">
        <v>69</v>
      </c>
      <c r="D4" s="5" t="s">
        <v>70</v>
      </c>
      <c r="E4" s="5" t="s">
        <v>71</v>
      </c>
      <c r="F4" s="14" t="s">
        <v>72</v>
      </c>
      <c r="G4" s="15">
        <v>0.7</v>
      </c>
      <c r="H4" s="15">
        <v>0.85</v>
      </c>
      <c r="I4" s="16">
        <v>0.82</v>
      </c>
      <c r="J4" s="6">
        <f>IF($I4="","",IFERROR(IF($F4="Up",$I4/$H4,$H4/$I4),""))</f>
        <v>0.96470588235294119</v>
      </c>
      <c r="K4" s="17" t="str">
        <f>IF($J4="","Not Started",IF($J4&gt;=0.95,"On Target",IF($J4&gt;=0.8,"At Risk","Off Target")))</f>
        <v>On Target</v>
      </c>
      <c r="L4" s="18"/>
      <c r="M4" s="18"/>
    </row>
    <row r="5" spans="1:13" ht="42" customHeight="1" x14ac:dyDescent="0.25">
      <c r="A5" s="19">
        <v>2</v>
      </c>
      <c r="B5" s="20" t="s">
        <v>73</v>
      </c>
      <c r="C5" s="20" t="s">
        <v>74</v>
      </c>
      <c r="D5" s="19" t="s">
        <v>75</v>
      </c>
      <c r="E5" s="19" t="s">
        <v>71</v>
      </c>
      <c r="F5" s="21" t="s">
        <v>72</v>
      </c>
      <c r="G5" s="22">
        <v>0.6</v>
      </c>
      <c r="H5" s="22">
        <v>0.9</v>
      </c>
      <c r="I5" s="16">
        <v>0.78</v>
      </c>
      <c r="J5" s="23">
        <f>IF($I5="","",IFERROR(IF($F5="Up",$I5/$H5,$H5/$I5),""))</f>
        <v>0.8666666666666667</v>
      </c>
      <c r="K5" s="24" t="str">
        <f>IF($J5="","Not Started",IF($J5&gt;=0.95,"On Target",IF($J5&gt;=0.8,"At Risk","Off Target")))</f>
        <v>At Risk</v>
      </c>
      <c r="L5" s="18"/>
      <c r="M5" s="18"/>
    </row>
    <row r="6" spans="1:13" ht="42" customHeight="1" x14ac:dyDescent="0.25">
      <c r="A6" s="5">
        <v>3</v>
      </c>
      <c r="B6" s="13" t="s">
        <v>76</v>
      </c>
      <c r="C6" s="13" t="s">
        <v>77</v>
      </c>
      <c r="D6" s="5" t="s">
        <v>78</v>
      </c>
      <c r="E6" s="5" t="s">
        <v>79</v>
      </c>
      <c r="F6" s="14" t="s">
        <v>72</v>
      </c>
      <c r="G6" s="25">
        <v>3.1</v>
      </c>
      <c r="H6" s="25">
        <v>4</v>
      </c>
      <c r="I6" s="26">
        <v>3.6</v>
      </c>
      <c r="J6" s="6">
        <f>IF($I6="","",IFERROR(IF($F6="Up",$I6/$H6,$H6/$I6),""))</f>
        <v>0.9</v>
      </c>
      <c r="K6" s="17" t="str">
        <f>IF($J6="","Not Started",IF($J6&gt;=0.95,"On Target",IF($J6&gt;=0.8,"At Risk","Off Target")))</f>
        <v>At Risk</v>
      </c>
      <c r="L6" s="18"/>
      <c r="M6" s="18"/>
    </row>
    <row r="7" spans="1:13" ht="42" customHeight="1" x14ac:dyDescent="0.25">
      <c r="A7" s="19">
        <v>4</v>
      </c>
      <c r="B7" s="20" t="s">
        <v>80</v>
      </c>
      <c r="C7" s="20" t="s">
        <v>81</v>
      </c>
      <c r="D7" s="19" t="s">
        <v>70</v>
      </c>
      <c r="E7" s="19" t="s">
        <v>82</v>
      </c>
      <c r="F7" s="21" t="s">
        <v>72</v>
      </c>
      <c r="G7" s="27">
        <v>1</v>
      </c>
      <c r="H7" s="27">
        <v>4</v>
      </c>
      <c r="I7" s="28">
        <v>3</v>
      </c>
      <c r="J7" s="23">
        <f>IF($I7="","",IFERROR(IF($F7="Up",$I7/$H7,$H7/$I7),""))</f>
        <v>0.75</v>
      </c>
      <c r="K7" s="24" t="str">
        <f>IF($J7="","Not Started",IF($J7&gt;=0.95,"On Target",IF($J7&gt;=0.8,"At Risk","Off Target")))</f>
        <v>Off Target</v>
      </c>
      <c r="L7" s="18"/>
      <c r="M7" s="18"/>
    </row>
    <row r="8" spans="1:13" ht="42" customHeight="1" x14ac:dyDescent="0.25">
      <c r="A8" s="5">
        <v>5</v>
      </c>
      <c r="B8" s="13" t="s">
        <v>83</v>
      </c>
      <c r="C8" s="13" t="s">
        <v>84</v>
      </c>
      <c r="D8" s="5" t="s">
        <v>70</v>
      </c>
      <c r="E8" s="5" t="s">
        <v>71</v>
      </c>
      <c r="F8" s="14" t="s">
        <v>72</v>
      </c>
      <c r="G8" s="15">
        <v>0.7</v>
      </c>
      <c r="H8" s="15">
        <v>1</v>
      </c>
      <c r="I8" s="16">
        <v>0.95</v>
      </c>
      <c r="J8" s="6">
        <f>IF($I8="","",IFERROR(IF($F8="Up",$I8/$H8,$H8/$I8),""))</f>
        <v>0.95</v>
      </c>
      <c r="K8" s="17" t="str">
        <f>IF($J8="","Not Started",IF($J8&gt;=0.95,"On Target",IF($J8&gt;=0.8,"At Risk","Off Target")))</f>
        <v>On Target</v>
      </c>
      <c r="L8" s="18"/>
      <c r="M8" s="18"/>
    </row>
  </sheetData>
  <mergeCells count="2">
    <mergeCell ref="A1:M1"/>
    <mergeCell ref="A2:M2"/>
  </mergeCells>
  <conditionalFormatting sqref="K4:K8">
    <cfRule type="cellIs" dxfId="11" priority="2" operator="equal">
      <formula>"On Target"</formula>
    </cfRule>
    <cfRule type="cellIs" dxfId="10" priority="3" operator="equal">
      <formula>"At Risk"</formula>
    </cfRule>
    <cfRule type="cellIs" dxfId="9" priority="4" operator="equal">
      <formula>"Off Target"</formula>
    </cfRule>
  </conditionalFormatting>
  <pageMargins left="0.25" right="0.25" top="0.75" bottom="0.75" header="0.3" footer="0.3"/>
  <pageSetup scale="63" orientation="landscape" horizontalDpi="300" verticalDpi="30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9"/>
  <sheetViews>
    <sheetView zoomScaleNormal="100" workbookViewId="0">
      <pane ySplit="3" topLeftCell="A4" activePane="bottomLeft" state="frozen"/>
      <selection pane="bottomLeft" sqref="A1:M1"/>
    </sheetView>
  </sheetViews>
  <sheetFormatPr defaultColWidth="8.7109375" defaultRowHeight="15" x14ac:dyDescent="0.25"/>
  <cols>
    <col min="1" max="1" width="4" customWidth="1"/>
    <col min="2" max="2" width="34" customWidth="1"/>
    <col min="3" max="3" width="40" customWidth="1"/>
    <col min="4" max="4" width="9" customWidth="1"/>
    <col min="5" max="5" width="12" customWidth="1"/>
    <col min="6" max="9" width="11" customWidth="1"/>
    <col min="10" max="10" width="12" customWidth="1"/>
    <col min="11" max="11" width="13" customWidth="1"/>
    <col min="12" max="12" width="16" customWidth="1"/>
    <col min="13" max="13" width="26" customWidth="1"/>
  </cols>
  <sheetData>
    <row r="1" spans="1:13" ht="30" customHeight="1" x14ac:dyDescent="0.25">
      <c r="A1" s="49" t="s">
        <v>85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3" ht="19.5" customHeight="1" x14ac:dyDescent="0.25">
      <c r="A2" s="33" t="s">
        <v>86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ht="30" customHeight="1" x14ac:dyDescent="0.25">
      <c r="A3" s="3" t="s">
        <v>55</v>
      </c>
      <c r="B3" s="3" t="s">
        <v>56</v>
      </c>
      <c r="C3" s="3" t="s">
        <v>57</v>
      </c>
      <c r="D3" s="3" t="s">
        <v>58</v>
      </c>
      <c r="E3" s="3" t="s">
        <v>59</v>
      </c>
      <c r="F3" s="3" t="s">
        <v>60</v>
      </c>
      <c r="G3" s="3" t="s">
        <v>61</v>
      </c>
      <c r="H3" s="3" t="s">
        <v>62</v>
      </c>
      <c r="I3" s="3" t="s">
        <v>63</v>
      </c>
      <c r="J3" s="3" t="s">
        <v>64</v>
      </c>
      <c r="K3" s="3" t="s">
        <v>65</v>
      </c>
      <c r="L3" s="3" t="s">
        <v>66</v>
      </c>
      <c r="M3" s="3" t="s">
        <v>67</v>
      </c>
    </row>
    <row r="4" spans="1:13" ht="42" customHeight="1" x14ac:dyDescent="0.25">
      <c r="A4" s="5">
        <v>1</v>
      </c>
      <c r="B4" s="13" t="s">
        <v>87</v>
      </c>
      <c r="C4" s="13" t="s">
        <v>88</v>
      </c>
      <c r="D4" s="5" t="s">
        <v>75</v>
      </c>
      <c r="E4" s="5" t="s">
        <v>71</v>
      </c>
      <c r="F4" s="14" t="s">
        <v>72</v>
      </c>
      <c r="G4" s="15">
        <v>0.5</v>
      </c>
      <c r="H4" s="15">
        <v>0.95</v>
      </c>
      <c r="I4" s="16">
        <v>0.9</v>
      </c>
      <c r="J4" s="6">
        <f t="shared" ref="J4:J9" si="0">IF($I4="","",IFERROR(IF($F4="Up",$I4/$H4,$H4/$I4),""))</f>
        <v>0.94736842105263164</v>
      </c>
      <c r="K4" s="17" t="str">
        <f t="shared" ref="K4:K9" si="1">IF($J4="","Not Started",IF($J4&gt;=0.95,"On Target",IF($J4&gt;=0.8,"At Risk","Off Target")))</f>
        <v>At Risk</v>
      </c>
      <c r="L4" s="18"/>
      <c r="M4" s="18"/>
    </row>
    <row r="5" spans="1:13" ht="42" customHeight="1" x14ac:dyDescent="0.25">
      <c r="A5" s="19">
        <v>2</v>
      </c>
      <c r="B5" s="20" t="s">
        <v>89</v>
      </c>
      <c r="C5" s="20" t="s">
        <v>90</v>
      </c>
      <c r="D5" s="19" t="s">
        <v>70</v>
      </c>
      <c r="E5" s="19" t="s">
        <v>71</v>
      </c>
      <c r="F5" s="21" t="s">
        <v>72</v>
      </c>
      <c r="G5" s="22">
        <v>0.85</v>
      </c>
      <c r="H5" s="22">
        <v>0.95</v>
      </c>
      <c r="I5" s="16">
        <v>0.93</v>
      </c>
      <c r="J5" s="23">
        <f t="shared" si="0"/>
        <v>0.97894736842105268</v>
      </c>
      <c r="K5" s="24" t="str">
        <f t="shared" si="1"/>
        <v>On Target</v>
      </c>
      <c r="L5" s="18"/>
      <c r="M5" s="18"/>
    </row>
    <row r="6" spans="1:13" ht="42" customHeight="1" x14ac:dyDescent="0.25">
      <c r="A6" s="5">
        <v>3</v>
      </c>
      <c r="B6" s="13" t="s">
        <v>91</v>
      </c>
      <c r="C6" s="13" t="s">
        <v>92</v>
      </c>
      <c r="D6" s="5" t="s">
        <v>70</v>
      </c>
      <c r="E6" s="5" t="s">
        <v>71</v>
      </c>
      <c r="F6" s="14" t="s">
        <v>72</v>
      </c>
      <c r="G6" s="15">
        <v>0.6</v>
      </c>
      <c r="H6" s="15">
        <v>0.85</v>
      </c>
      <c r="I6" s="16">
        <v>0.72</v>
      </c>
      <c r="J6" s="6">
        <f t="shared" si="0"/>
        <v>0.84705882352941175</v>
      </c>
      <c r="K6" s="17" t="str">
        <f t="shared" si="1"/>
        <v>At Risk</v>
      </c>
      <c r="L6" s="18"/>
      <c r="M6" s="18"/>
    </row>
    <row r="7" spans="1:13" ht="42" customHeight="1" x14ac:dyDescent="0.25">
      <c r="A7" s="19">
        <v>4</v>
      </c>
      <c r="B7" s="20" t="s">
        <v>93</v>
      </c>
      <c r="C7" s="20" t="s">
        <v>94</v>
      </c>
      <c r="D7" s="19" t="s">
        <v>70</v>
      </c>
      <c r="E7" s="19" t="s">
        <v>71</v>
      </c>
      <c r="F7" s="21" t="s">
        <v>72</v>
      </c>
      <c r="G7" s="22">
        <v>0.98</v>
      </c>
      <c r="H7" s="22">
        <v>0.995</v>
      </c>
      <c r="I7" s="16">
        <v>0.997</v>
      </c>
      <c r="J7" s="23">
        <f t="shared" si="0"/>
        <v>1.0020100502512563</v>
      </c>
      <c r="K7" s="24" t="str">
        <f t="shared" si="1"/>
        <v>On Target</v>
      </c>
      <c r="L7" s="18"/>
      <c r="M7" s="18"/>
    </row>
    <row r="8" spans="1:13" ht="42" customHeight="1" x14ac:dyDescent="0.25">
      <c r="A8" s="5">
        <v>5</v>
      </c>
      <c r="B8" s="13" t="s">
        <v>95</v>
      </c>
      <c r="C8" s="13" t="s">
        <v>96</v>
      </c>
      <c r="D8" s="5" t="s">
        <v>70</v>
      </c>
      <c r="E8" s="5" t="s">
        <v>97</v>
      </c>
      <c r="F8" s="14" t="s">
        <v>98</v>
      </c>
      <c r="G8" s="25">
        <v>9</v>
      </c>
      <c r="H8" s="25">
        <v>4</v>
      </c>
      <c r="I8" s="26">
        <v>5</v>
      </c>
      <c r="J8" s="6">
        <f t="shared" si="0"/>
        <v>0.8</v>
      </c>
      <c r="K8" s="17" t="str">
        <f t="shared" si="1"/>
        <v>At Risk</v>
      </c>
      <c r="L8" s="18"/>
      <c r="M8" s="18"/>
    </row>
    <row r="9" spans="1:13" ht="42" customHeight="1" x14ac:dyDescent="0.25">
      <c r="A9" s="19">
        <v>6</v>
      </c>
      <c r="B9" s="20" t="s">
        <v>99</v>
      </c>
      <c r="C9" s="20" t="s">
        <v>100</v>
      </c>
      <c r="D9" s="19" t="s">
        <v>101</v>
      </c>
      <c r="E9" s="19" t="s">
        <v>71</v>
      </c>
      <c r="F9" s="21" t="s">
        <v>72</v>
      </c>
      <c r="G9" s="22">
        <v>0.4</v>
      </c>
      <c r="H9" s="22">
        <v>0.9</v>
      </c>
      <c r="I9" s="16">
        <v>0.65</v>
      </c>
      <c r="J9" s="23">
        <f t="shared" si="0"/>
        <v>0.72222222222222221</v>
      </c>
      <c r="K9" s="24" t="str">
        <f t="shared" si="1"/>
        <v>Off Target</v>
      </c>
      <c r="L9" s="18"/>
      <c r="M9" s="18"/>
    </row>
  </sheetData>
  <mergeCells count="2">
    <mergeCell ref="A1:M1"/>
    <mergeCell ref="A2:M2"/>
  </mergeCells>
  <conditionalFormatting sqref="K4:K9">
    <cfRule type="cellIs" dxfId="8" priority="2" operator="equal">
      <formula>"On Target"</formula>
    </cfRule>
    <cfRule type="cellIs" dxfId="7" priority="3" operator="equal">
      <formula>"At Risk"</formula>
    </cfRule>
    <cfRule type="cellIs" dxfId="6" priority="4" operator="equal">
      <formula>"Off Target"</formula>
    </cfRule>
  </conditionalFormatting>
  <pageMargins left="0.25" right="0.25" top="0.75" bottom="0.75" header="0.3" footer="0.3"/>
  <pageSetup scale="63" orientation="landscape" horizontalDpi="300" verticalDpi="30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10"/>
  <sheetViews>
    <sheetView zoomScaleNormal="100" workbookViewId="0">
      <pane ySplit="3" topLeftCell="A4" activePane="bottomLeft" state="frozen"/>
      <selection pane="bottomLeft" sqref="A1:M1"/>
    </sheetView>
  </sheetViews>
  <sheetFormatPr defaultColWidth="8.7109375" defaultRowHeight="15" x14ac:dyDescent="0.25"/>
  <cols>
    <col min="1" max="1" width="4" customWidth="1"/>
    <col min="2" max="2" width="34" customWidth="1"/>
    <col min="3" max="3" width="40" customWidth="1"/>
    <col min="4" max="4" width="9" customWidth="1"/>
    <col min="5" max="5" width="12" customWidth="1"/>
    <col min="6" max="9" width="11" customWidth="1"/>
    <col min="10" max="10" width="12" customWidth="1"/>
    <col min="11" max="11" width="13" customWidth="1"/>
    <col min="12" max="12" width="16" customWidth="1"/>
    <col min="13" max="13" width="26" customWidth="1"/>
  </cols>
  <sheetData>
    <row r="1" spans="1:13" ht="30" customHeight="1" x14ac:dyDescent="0.25">
      <c r="A1" s="50" t="s">
        <v>102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3" ht="19.5" customHeight="1" x14ac:dyDescent="0.25">
      <c r="A2" s="33" t="s">
        <v>103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ht="30" customHeight="1" x14ac:dyDescent="0.25">
      <c r="A3" s="3" t="s">
        <v>55</v>
      </c>
      <c r="B3" s="3" t="s">
        <v>56</v>
      </c>
      <c r="C3" s="3" t="s">
        <v>57</v>
      </c>
      <c r="D3" s="3" t="s">
        <v>58</v>
      </c>
      <c r="E3" s="3" t="s">
        <v>59</v>
      </c>
      <c r="F3" s="3" t="s">
        <v>60</v>
      </c>
      <c r="G3" s="3" t="s">
        <v>61</v>
      </c>
      <c r="H3" s="3" t="s">
        <v>62</v>
      </c>
      <c r="I3" s="3" t="s">
        <v>63</v>
      </c>
      <c r="J3" s="3" t="s">
        <v>64</v>
      </c>
      <c r="K3" s="3" t="s">
        <v>65</v>
      </c>
      <c r="L3" s="3" t="s">
        <v>66</v>
      </c>
      <c r="M3" s="3" t="s">
        <v>67</v>
      </c>
    </row>
    <row r="4" spans="1:13" ht="42" customHeight="1" x14ac:dyDescent="0.25">
      <c r="A4" s="5">
        <v>1</v>
      </c>
      <c r="B4" s="13" t="s">
        <v>104</v>
      </c>
      <c r="C4" s="13" t="s">
        <v>105</v>
      </c>
      <c r="D4" s="5" t="s">
        <v>106</v>
      </c>
      <c r="E4" s="5" t="s">
        <v>71</v>
      </c>
      <c r="F4" s="14" t="s">
        <v>72</v>
      </c>
      <c r="G4" s="15">
        <v>0.62</v>
      </c>
      <c r="H4" s="15">
        <v>0.8</v>
      </c>
      <c r="I4" s="16">
        <v>0.77</v>
      </c>
      <c r="J4" s="6">
        <f t="shared" ref="J4:J10" si="0">IF($I4="","",IFERROR(IF($F4="Up",$I4/$H4,$H4/$I4),""))</f>
        <v>0.96250000000000002</v>
      </c>
      <c r="K4" s="17" t="str">
        <f t="shared" ref="K4:K10" si="1">IF($J4="","Not Started",IF($J4&gt;=0.95,"On Target",IF($J4&gt;=0.8,"At Risk","Off Target")))</f>
        <v>On Target</v>
      </c>
      <c r="L4" s="18"/>
      <c r="M4" s="18"/>
    </row>
    <row r="5" spans="1:13" ht="42" customHeight="1" x14ac:dyDescent="0.25">
      <c r="A5" s="19">
        <v>2</v>
      </c>
      <c r="B5" s="20" t="s">
        <v>107</v>
      </c>
      <c r="C5" s="20" t="s">
        <v>108</v>
      </c>
      <c r="D5" s="19" t="s">
        <v>109</v>
      </c>
      <c r="E5" s="19" t="s">
        <v>71</v>
      </c>
      <c r="F5" s="21" t="s">
        <v>98</v>
      </c>
      <c r="G5" s="22">
        <v>0.15</v>
      </c>
      <c r="H5" s="22">
        <v>0.08</v>
      </c>
      <c r="I5" s="16">
        <v>0.1</v>
      </c>
      <c r="J5" s="23">
        <f t="shared" si="0"/>
        <v>0.79999999999999993</v>
      </c>
      <c r="K5" s="24" t="str">
        <f t="shared" si="1"/>
        <v>At Risk</v>
      </c>
      <c r="L5" s="18"/>
      <c r="M5" s="18"/>
    </row>
    <row r="6" spans="1:13" ht="42" customHeight="1" x14ac:dyDescent="0.25">
      <c r="A6" s="5">
        <v>3</v>
      </c>
      <c r="B6" s="13" t="s">
        <v>110</v>
      </c>
      <c r="C6" s="13" t="s">
        <v>111</v>
      </c>
      <c r="D6" s="5" t="s">
        <v>109</v>
      </c>
      <c r="E6" s="5" t="s">
        <v>71</v>
      </c>
      <c r="F6" s="14" t="s">
        <v>72</v>
      </c>
      <c r="G6" s="15">
        <v>0.3</v>
      </c>
      <c r="H6" s="15">
        <v>1</v>
      </c>
      <c r="I6" s="16">
        <v>0.85</v>
      </c>
      <c r="J6" s="6">
        <f t="shared" si="0"/>
        <v>0.85</v>
      </c>
      <c r="K6" s="17" t="str">
        <f t="shared" si="1"/>
        <v>At Risk</v>
      </c>
      <c r="L6" s="18"/>
      <c r="M6" s="18"/>
    </row>
    <row r="7" spans="1:13" ht="42" customHeight="1" x14ac:dyDescent="0.25">
      <c r="A7" s="19">
        <v>4</v>
      </c>
      <c r="B7" s="20" t="s">
        <v>112</v>
      </c>
      <c r="C7" s="20" t="s">
        <v>113</v>
      </c>
      <c r="D7" s="19" t="s">
        <v>106</v>
      </c>
      <c r="E7" s="19" t="s">
        <v>97</v>
      </c>
      <c r="F7" s="21" t="s">
        <v>72</v>
      </c>
      <c r="G7" s="29">
        <v>15</v>
      </c>
      <c r="H7" s="29">
        <v>40</v>
      </c>
      <c r="I7" s="26">
        <v>28</v>
      </c>
      <c r="J7" s="23">
        <f t="shared" si="0"/>
        <v>0.7</v>
      </c>
      <c r="K7" s="24" t="str">
        <f t="shared" si="1"/>
        <v>Off Target</v>
      </c>
      <c r="L7" s="18"/>
      <c r="M7" s="18"/>
    </row>
    <row r="8" spans="1:13" ht="42" customHeight="1" x14ac:dyDescent="0.25">
      <c r="A8" s="5">
        <v>5</v>
      </c>
      <c r="B8" s="13" t="s">
        <v>114</v>
      </c>
      <c r="C8" s="13" t="s">
        <v>115</v>
      </c>
      <c r="D8" s="5" t="s">
        <v>116</v>
      </c>
      <c r="E8" s="5" t="s">
        <v>71</v>
      </c>
      <c r="F8" s="14" t="s">
        <v>72</v>
      </c>
      <c r="G8" s="15">
        <v>0.1</v>
      </c>
      <c r="H8" s="15">
        <v>0.75</v>
      </c>
      <c r="I8" s="16">
        <v>0.55000000000000004</v>
      </c>
      <c r="J8" s="6">
        <f t="shared" si="0"/>
        <v>0.73333333333333339</v>
      </c>
      <c r="K8" s="17" t="str">
        <f t="shared" si="1"/>
        <v>Off Target</v>
      </c>
      <c r="L8" s="18"/>
      <c r="M8" s="18"/>
    </row>
    <row r="9" spans="1:13" ht="42" customHeight="1" x14ac:dyDescent="0.25">
      <c r="A9" s="19">
        <v>6</v>
      </c>
      <c r="B9" s="20" t="s">
        <v>117</v>
      </c>
      <c r="C9" s="20" t="s">
        <v>118</v>
      </c>
      <c r="D9" s="19" t="s">
        <v>116</v>
      </c>
      <c r="E9" s="19" t="s">
        <v>82</v>
      </c>
      <c r="F9" s="21" t="s">
        <v>72</v>
      </c>
      <c r="G9" s="27">
        <v>3</v>
      </c>
      <c r="H9" s="27">
        <v>12</v>
      </c>
      <c r="I9" s="28">
        <v>11</v>
      </c>
      <c r="J9" s="23">
        <f t="shared" si="0"/>
        <v>0.91666666666666663</v>
      </c>
      <c r="K9" s="24" t="str">
        <f t="shared" si="1"/>
        <v>At Risk</v>
      </c>
      <c r="L9" s="18"/>
      <c r="M9" s="18"/>
    </row>
    <row r="10" spans="1:13" ht="42" customHeight="1" x14ac:dyDescent="0.25">
      <c r="A10" s="5">
        <v>7</v>
      </c>
      <c r="B10" s="13" t="s">
        <v>119</v>
      </c>
      <c r="C10" s="13" t="s">
        <v>120</v>
      </c>
      <c r="D10" s="5" t="s">
        <v>121</v>
      </c>
      <c r="E10" s="5" t="s">
        <v>79</v>
      </c>
      <c r="F10" s="14" t="s">
        <v>72</v>
      </c>
      <c r="G10" s="25">
        <v>2.8</v>
      </c>
      <c r="H10" s="25">
        <v>4</v>
      </c>
      <c r="I10" s="26">
        <v>3.9</v>
      </c>
      <c r="J10" s="6">
        <f t="shared" si="0"/>
        <v>0.97499999999999998</v>
      </c>
      <c r="K10" s="17" t="str">
        <f t="shared" si="1"/>
        <v>On Target</v>
      </c>
      <c r="L10" s="18"/>
      <c r="M10" s="18"/>
    </row>
  </sheetData>
  <mergeCells count="2">
    <mergeCell ref="A1:M1"/>
    <mergeCell ref="A2:M2"/>
  </mergeCells>
  <conditionalFormatting sqref="K4:K10">
    <cfRule type="cellIs" dxfId="5" priority="2" operator="equal">
      <formula>"On Target"</formula>
    </cfRule>
    <cfRule type="cellIs" dxfId="4" priority="3" operator="equal">
      <formula>"At Risk"</formula>
    </cfRule>
    <cfRule type="cellIs" dxfId="3" priority="4" operator="equal">
      <formula>"Off Target"</formula>
    </cfRule>
  </conditionalFormatting>
  <pageMargins left="0.25" right="0.25" top="0.75" bottom="0.75" header="0.3" footer="0.3"/>
  <pageSetup scale="63" orientation="landscape" horizontalDpi="300" verticalDpi="300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zoomScaleNormal="100" workbookViewId="0">
      <pane ySplit="3" topLeftCell="A4" activePane="bottomLeft" state="frozen"/>
      <selection pane="bottomLeft" sqref="A1:M1"/>
    </sheetView>
  </sheetViews>
  <sheetFormatPr defaultColWidth="8.7109375" defaultRowHeight="15" x14ac:dyDescent="0.25"/>
  <cols>
    <col min="1" max="1" width="4" customWidth="1"/>
    <col min="2" max="2" width="34" customWidth="1"/>
    <col min="3" max="3" width="40" customWidth="1"/>
    <col min="4" max="4" width="9" customWidth="1"/>
    <col min="5" max="5" width="12" customWidth="1"/>
    <col min="6" max="9" width="11" customWidth="1"/>
    <col min="10" max="10" width="12" customWidth="1"/>
    <col min="11" max="11" width="13" customWidth="1"/>
    <col min="12" max="12" width="16" customWidth="1"/>
    <col min="13" max="13" width="26" customWidth="1"/>
  </cols>
  <sheetData>
    <row r="1" spans="1:13" ht="30" customHeight="1" x14ac:dyDescent="0.25">
      <c r="A1" s="32" t="s">
        <v>122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19.5" customHeight="1" x14ac:dyDescent="0.25">
      <c r="A2" s="33" t="s">
        <v>123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ht="30" customHeight="1" x14ac:dyDescent="0.25">
      <c r="A3" s="3" t="s">
        <v>55</v>
      </c>
      <c r="B3" s="3" t="s">
        <v>56</v>
      </c>
      <c r="C3" s="3" t="s">
        <v>57</v>
      </c>
      <c r="D3" s="3" t="s">
        <v>58</v>
      </c>
      <c r="E3" s="3" t="s">
        <v>59</v>
      </c>
      <c r="F3" s="3" t="s">
        <v>60</v>
      </c>
      <c r="G3" s="3" t="s">
        <v>61</v>
      </c>
      <c r="H3" s="3" t="s">
        <v>62</v>
      </c>
      <c r="I3" s="3" t="s">
        <v>63</v>
      </c>
      <c r="J3" s="3" t="s">
        <v>64</v>
      </c>
      <c r="K3" s="3" t="s">
        <v>65</v>
      </c>
      <c r="L3" s="3" t="s">
        <v>66</v>
      </c>
      <c r="M3" s="3" t="s">
        <v>67</v>
      </c>
    </row>
    <row r="4" spans="1:13" ht="42" customHeight="1" x14ac:dyDescent="0.25">
      <c r="A4" s="5">
        <v>1</v>
      </c>
      <c r="B4" s="13" t="s">
        <v>124</v>
      </c>
      <c r="C4" s="13" t="s">
        <v>125</v>
      </c>
      <c r="D4" s="5" t="s">
        <v>75</v>
      </c>
      <c r="E4" s="5" t="s">
        <v>71</v>
      </c>
      <c r="F4" s="14" t="s">
        <v>98</v>
      </c>
      <c r="G4" s="15">
        <v>0.12</v>
      </c>
      <c r="H4" s="15">
        <v>0.05</v>
      </c>
      <c r="I4" s="16">
        <v>0.04</v>
      </c>
      <c r="J4" s="6">
        <f>IF($I4="","",IFERROR(IF($F4="Up",$I4/$H4,$H4/$I4),""))</f>
        <v>1.25</v>
      </c>
      <c r="K4" s="17" t="str">
        <f>IF($J4="","Not Started",IF($J4&gt;=0.95,"On Target",IF($J4&gt;=0.8,"At Risk","Off Target")))</f>
        <v>On Target</v>
      </c>
      <c r="L4" s="18"/>
      <c r="M4" s="18"/>
    </row>
    <row r="5" spans="1:13" ht="42" customHeight="1" x14ac:dyDescent="0.25">
      <c r="A5" s="19">
        <v>2</v>
      </c>
      <c r="B5" s="20" t="s">
        <v>126</v>
      </c>
      <c r="C5" s="20" t="s">
        <v>127</v>
      </c>
      <c r="D5" s="19" t="s">
        <v>75</v>
      </c>
      <c r="E5" s="19" t="s">
        <v>71</v>
      </c>
      <c r="F5" s="21" t="s">
        <v>72</v>
      </c>
      <c r="G5" s="22">
        <v>0.55000000000000004</v>
      </c>
      <c r="H5" s="22">
        <v>0.9</v>
      </c>
      <c r="I5" s="16">
        <v>0.8</v>
      </c>
      <c r="J5" s="23">
        <f>IF($I5="","",IFERROR(IF($F5="Up",$I5/$H5,$H5/$I5),""))</f>
        <v>0.88888888888888895</v>
      </c>
      <c r="K5" s="24" t="str">
        <f>IF($J5="","Not Started",IF($J5&gt;=0.95,"On Target",IF($J5&gt;=0.8,"At Risk","Off Target")))</f>
        <v>At Risk</v>
      </c>
      <c r="L5" s="18"/>
      <c r="M5" s="18"/>
    </row>
    <row r="6" spans="1:13" ht="42" customHeight="1" x14ac:dyDescent="0.25">
      <c r="A6" s="5">
        <v>3</v>
      </c>
      <c r="B6" s="13" t="s">
        <v>128</v>
      </c>
      <c r="C6" s="13" t="s">
        <v>129</v>
      </c>
      <c r="D6" s="5" t="s">
        <v>70</v>
      </c>
      <c r="E6" s="5" t="s">
        <v>71</v>
      </c>
      <c r="F6" s="14" t="s">
        <v>72</v>
      </c>
      <c r="G6" s="15">
        <v>0.4</v>
      </c>
      <c r="H6" s="15">
        <v>1</v>
      </c>
      <c r="I6" s="16">
        <v>0.75</v>
      </c>
      <c r="J6" s="6">
        <f>IF($I6="","",IFERROR(IF($F6="Up",$I6/$H6,$H6/$I6),""))</f>
        <v>0.75</v>
      </c>
      <c r="K6" s="17" t="str">
        <f>IF($J6="","Not Started",IF($J6&gt;=0.95,"On Target",IF($J6&gt;=0.8,"At Risk","Off Target")))</f>
        <v>Off Target</v>
      </c>
      <c r="L6" s="18"/>
      <c r="M6" s="18"/>
    </row>
    <row r="7" spans="1:13" ht="42" customHeight="1" x14ac:dyDescent="0.25">
      <c r="A7" s="19">
        <v>4</v>
      </c>
      <c r="B7" s="20" t="s">
        <v>130</v>
      </c>
      <c r="C7" s="20" t="s">
        <v>131</v>
      </c>
      <c r="D7" s="19" t="s">
        <v>116</v>
      </c>
      <c r="E7" s="19" t="s">
        <v>132</v>
      </c>
      <c r="F7" s="21" t="s">
        <v>72</v>
      </c>
      <c r="G7" s="30">
        <v>40000</v>
      </c>
      <c r="H7" s="30">
        <v>150000</v>
      </c>
      <c r="I7" s="31">
        <v>165000</v>
      </c>
      <c r="J7" s="23">
        <f>IF($I7="","",IFERROR(IF($F7="Up",$I7/$H7,$H7/$I7),""))</f>
        <v>1.1000000000000001</v>
      </c>
      <c r="K7" s="24" t="str">
        <f>IF($J7="","Not Started",IF($J7&gt;=0.95,"On Target",IF($J7&gt;=0.8,"At Risk","Off Target")))</f>
        <v>On Target</v>
      </c>
      <c r="L7" s="18"/>
      <c r="M7" s="18"/>
    </row>
    <row r="8" spans="1:13" ht="42" customHeight="1" x14ac:dyDescent="0.25">
      <c r="A8" s="5">
        <v>5</v>
      </c>
      <c r="B8" s="13" t="s">
        <v>133</v>
      </c>
      <c r="C8" s="13" t="s">
        <v>134</v>
      </c>
      <c r="D8" s="5" t="s">
        <v>75</v>
      </c>
      <c r="E8" s="5" t="s">
        <v>71</v>
      </c>
      <c r="F8" s="14" t="s">
        <v>72</v>
      </c>
      <c r="G8" s="15">
        <v>0.5</v>
      </c>
      <c r="H8" s="15">
        <v>0.85</v>
      </c>
      <c r="I8" s="16">
        <v>0.8</v>
      </c>
      <c r="J8" s="6">
        <f>IF($I8="","",IFERROR(IF($F8="Up",$I8/$H8,$H8/$I8),""))</f>
        <v>0.94117647058823539</v>
      </c>
      <c r="K8" s="17" t="str">
        <f>IF($J8="","Not Started",IF($J8&gt;=0.95,"On Target",IF($J8&gt;=0.8,"At Risk","Off Target")))</f>
        <v>At Risk</v>
      </c>
      <c r="L8" s="18"/>
      <c r="M8" s="18"/>
    </row>
  </sheetData>
  <mergeCells count="2">
    <mergeCell ref="A1:M1"/>
    <mergeCell ref="A2:M2"/>
  </mergeCells>
  <conditionalFormatting sqref="K4:K8">
    <cfRule type="cellIs" dxfId="2" priority="2" operator="equal">
      <formula>"On Target"</formula>
    </cfRule>
    <cfRule type="cellIs" dxfId="1" priority="3" operator="equal">
      <formula>"At Risk"</formula>
    </cfRule>
    <cfRule type="cellIs" dxfId="0" priority="4" operator="equal">
      <formula>"Off Target"</formula>
    </cfRule>
  </conditionalFormatting>
  <pageMargins left="0.25" right="0.25" top="0.75" bottom="0.75" header="0.3" footer="0.3"/>
  <pageSetup scale="63" orientation="landscape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Instructions</vt:lpstr>
      <vt:lpstr>Dashboard</vt:lpstr>
      <vt:lpstr>1_Mission_Stakeholder</vt:lpstr>
      <vt:lpstr>2_Internal_Processes</vt:lpstr>
      <vt:lpstr>3_Learning_Growth</vt:lpstr>
      <vt:lpstr>4_Stewardship_Resources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SteveMonaghan@LGOVLLC.onmicrosoft.com</dc:creator>
  <dc:description/>
  <cp:lastModifiedBy>Steve Monaghan</cp:lastModifiedBy>
  <cp:revision>0</cp:revision>
  <cp:lastPrinted>2026-09-25T23:37:37Z</cp:lastPrinted>
  <dcterms:created xsi:type="dcterms:W3CDTF">2026-09-04T22:21:35Z</dcterms:created>
  <dcterms:modified xsi:type="dcterms:W3CDTF">2026-09-25T23:47:26Z</dcterms:modified>
  <dc:language>en-US</dc:language>
</cp:coreProperties>
</file>