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diografía" sheetId="1" r:id="rId4"/>
  </sheets>
  <definedNames/>
  <calcPr/>
  <extLst>
    <ext uri="GoogleSheetsCustomDataVersion2">
      <go:sheetsCustomData xmlns:go="http://customooxmlschemas.google.com/" r:id="rId5" roundtripDataChecksum="sfwqSNzHf56mnbDWEIqEeyM8IPvchJsd8usE7yaCwH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23">
      <text>
        <t xml:space="preserve">======
ID#AAABMuOAcLc
tc={C5257ECE-DC31-4C3A-A869-001D1BDE08DE}    (2024-05-03 17:11:26)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Este es un ejemplo de una persona que gana $25,000 pesos mensuales</t>
      </text>
    </comment>
  </commentList>
  <extLst>
    <ext uri="GoogleSheetsCustomDataVersion2">
      <go:sheetsCustomData xmlns:go="http://customooxmlschemas.google.com/" r:id="rId1" roundtripDataSignature="AMtx7mjH5jZXEmmUHUvc/kan39B7zVxOyA=="/>
    </ext>
  </extLst>
</comments>
</file>

<file path=xl/sharedStrings.xml><?xml version="1.0" encoding="utf-8"?>
<sst xmlns="http://schemas.openxmlformats.org/spreadsheetml/2006/main" count="146" uniqueCount="92">
  <si>
    <t>COLOCA TU NOMBRE AQUÍ</t>
  </si>
  <si>
    <t>¡Conoce y toma control de tus finanzas personales!</t>
  </si>
  <si>
    <t>Rellena los campos que apliquen de acuerdo a tus percepciones y gastos periódicos.</t>
  </si>
  <si>
    <t>Si no tienes pleno conocimiento de qué cantidades poner, recurre a tus estados de cuenta, a los tickets del súper o a tus anotaciones en el celular.</t>
  </si>
  <si>
    <t>Año 2025</t>
  </si>
  <si>
    <t>suma</t>
  </si>
  <si>
    <t>promedio</t>
  </si>
  <si>
    <t>Ingresos</t>
  </si>
  <si>
    <t>Fijo</t>
  </si>
  <si>
    <t>Sueldo</t>
  </si>
  <si>
    <t>Activo</t>
  </si>
  <si>
    <t>Rentas</t>
  </si>
  <si>
    <t>Pasivo</t>
  </si>
  <si>
    <t>Pago de préstamo</t>
  </si>
  <si>
    <t>Pensión</t>
  </si>
  <si>
    <t>Variable</t>
  </si>
  <si>
    <t>Comisiones</t>
  </si>
  <si>
    <t>Honorarios</t>
  </si>
  <si>
    <t>Utilidades</t>
  </si>
  <si>
    <t>Bonos / Vales</t>
  </si>
  <si>
    <t>Aguinaldo</t>
  </si>
  <si>
    <t>Becas</t>
  </si>
  <si>
    <t xml:space="preserve">Rendimientos de inversiones </t>
  </si>
  <si>
    <t>Gastos</t>
  </si>
  <si>
    <t>Hogar</t>
  </si>
  <si>
    <t>Renta</t>
  </si>
  <si>
    <t>Necesidad</t>
  </si>
  <si>
    <t>Servicios de reparaciones</t>
  </si>
  <si>
    <t>Alimentos</t>
  </si>
  <si>
    <t>Telefono e internet</t>
  </si>
  <si>
    <t>Limpieza</t>
  </si>
  <si>
    <t>Tintorería</t>
  </si>
  <si>
    <t>Gusto</t>
  </si>
  <si>
    <t>Familia</t>
  </si>
  <si>
    <t>Colegiatura</t>
  </si>
  <si>
    <t>Gastos escuela</t>
  </si>
  <si>
    <t>Seguro médico</t>
  </si>
  <si>
    <t>Ropa básica</t>
  </si>
  <si>
    <t>Medicinas</t>
  </si>
  <si>
    <t>Chequeo médico</t>
  </si>
  <si>
    <t>Bebé</t>
  </si>
  <si>
    <t>Transporte</t>
  </si>
  <si>
    <t>Servicios de auto</t>
  </si>
  <si>
    <t>Gasolina</t>
  </si>
  <si>
    <t>Seguro de auto</t>
  </si>
  <si>
    <t>Lavado</t>
  </si>
  <si>
    <t>Camión o taxis</t>
  </si>
  <si>
    <t>Deudas</t>
  </si>
  <si>
    <t>Crédito de auto</t>
  </si>
  <si>
    <t>Tarjeta de crédito</t>
  </si>
  <si>
    <t>Crédito hipotecario</t>
  </si>
  <si>
    <t xml:space="preserve">Préstamo personal </t>
  </si>
  <si>
    <t>Tarjeta departamental</t>
  </si>
  <si>
    <t>Gastos personales</t>
  </si>
  <si>
    <t>Ropa de temporada</t>
  </si>
  <si>
    <t>Salon de belleza</t>
  </si>
  <si>
    <t>Gimnasio</t>
  </si>
  <si>
    <t>Terapeuta</t>
  </si>
  <si>
    <t>Nutriólogo</t>
  </si>
  <si>
    <t>Spa</t>
  </si>
  <si>
    <t>Entretenimiento</t>
  </si>
  <si>
    <t>Cine</t>
  </si>
  <si>
    <t>Restaurantes</t>
  </si>
  <si>
    <t>Juntas sociales</t>
  </si>
  <si>
    <t>Viajes</t>
  </si>
  <si>
    <t>Formación</t>
  </si>
  <si>
    <t>Idiomas o cursos</t>
  </si>
  <si>
    <t>Libros</t>
  </si>
  <si>
    <t>Aplicaciones de aprendizaje</t>
  </si>
  <si>
    <t>Otros</t>
  </si>
  <si>
    <t>Aplicación de música</t>
  </si>
  <si>
    <t>Aplicación de series</t>
  </si>
  <si>
    <t>Propinas/limosnas</t>
  </si>
  <si>
    <t>Ahorro</t>
  </si>
  <si>
    <t>Metas</t>
  </si>
  <si>
    <t>Ahorro para emergencias</t>
  </si>
  <si>
    <t>Aportación para ru retiro</t>
  </si>
  <si>
    <t>Vacaciones de fin de año</t>
  </si>
  <si>
    <t>Ingreso activo</t>
  </si>
  <si>
    <t>Enganche para auto o casa</t>
  </si>
  <si>
    <t>Ingreso pasivo</t>
  </si>
  <si>
    <t>Saldar deudas</t>
  </si>
  <si>
    <t>Inversión</t>
  </si>
  <si>
    <t>¡Asegúrate que la suma de tus Gastos y tus Ahorros sea exactamente igual a tus Ingresos!</t>
  </si>
  <si>
    <t>Resumen</t>
  </si>
  <si>
    <t xml:space="preserve">Necesidad </t>
  </si>
  <si>
    <t>Interpreta tus resultados:</t>
  </si>
  <si>
    <t>Mayor a 60% indica que tus consumos necesarios son muy caros. Compara con otros productos para optimizar costos</t>
  </si>
  <si>
    <t>Mayor a 30% indica que te premias mucho. No está mal, sólo revisa si ese premio es indispensable o si podría esperar un poco</t>
  </si>
  <si>
    <t>Menor a 10% indica que vives al día y no estás generando riqueza</t>
  </si>
  <si>
    <t>*NOTA: Para obtener la gráfica del mes de tu interés, selecciona el diagrama de pastel, click derecho, editar datos y recorre el recuadro de los pocentajes en colores del apartado "Resumen".</t>
  </si>
  <si>
    <t>Elaborado por: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</si>
</sst>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"/>
    <numFmt numFmtId="165" formatCode="[$$-80A]#,##0"/>
    <numFmt numFmtId="166" formatCode="&quot; &quot;&quot;$&quot;* #,##0&quot; &quot;;&quot;-&quot;&quot;$&quot;* #,##0&quot; &quot;;&quot; &quot;&quot;$&quot;* &quot;-&quot;??&quot; &quot;"/>
    <numFmt numFmtId="167" formatCode="&quot; &quot;* #,##0&quot; &quot;;&quot; &quot;* \(#,##0\);&quot; &quot;* &quot;-&quot;??&quot; &quot;"/>
    <numFmt numFmtId="168" formatCode="&quot;$&quot;#,##0"/>
  </numFmts>
  <fonts count="24">
    <font>
      <sz val="12.0"/>
      <color rgb="FF000000"/>
      <name val="Calibri"/>
      <scheme val="minor"/>
    </font>
    <font>
      <sz val="45.0"/>
      <color rgb="FFFFFFFF"/>
      <name val="Arial"/>
    </font>
    <font>
      <b/>
      <sz val="45.0"/>
      <color rgb="FFFFFFFF"/>
      <name val="Arial"/>
    </font>
    <font>
      <sz val="12.0"/>
      <color rgb="FF000000"/>
      <name val="Calibri"/>
    </font>
    <font>
      <b/>
      <sz val="18.0"/>
      <color rgb="FF000000"/>
      <name val="Arial"/>
    </font>
    <font/>
    <font>
      <sz val="12.0"/>
      <color rgb="FF000000"/>
      <name val="Bierstadt"/>
    </font>
    <font>
      <b/>
      <sz val="12.0"/>
      <color rgb="FFFFFFFF"/>
      <name val="Arial"/>
    </font>
    <font>
      <sz val="14.0"/>
      <color rgb="FF00FFCC"/>
      <name val="Amasis mt pro black"/>
    </font>
    <font>
      <b/>
      <sz val="20.0"/>
      <color rgb="FF000000"/>
      <name val="Arial"/>
    </font>
    <font>
      <sz val="12.0"/>
      <color rgb="FFFFFFFF"/>
      <name val="Arial"/>
    </font>
    <font>
      <sz val="12.0"/>
      <color theme="0"/>
      <name val="Calibri"/>
    </font>
    <font>
      <b/>
      <sz val="12.0"/>
      <color theme="0"/>
      <name val="Arial"/>
    </font>
    <font>
      <sz val="12.0"/>
      <color theme="0"/>
      <name val="Arial"/>
    </font>
    <font>
      <i/>
      <sz val="12.0"/>
      <color rgb="FF000000"/>
      <name val="Arial"/>
    </font>
    <font>
      <b/>
      <sz val="14.0"/>
      <color rgb="FFFFFFFF"/>
      <name val="Arial"/>
    </font>
    <font>
      <sz val="14.0"/>
      <color rgb="FFFFFFFF"/>
      <name val="Arial"/>
    </font>
    <font>
      <sz val="12.0"/>
      <color rgb="FF000000"/>
      <name val="Arial"/>
    </font>
    <font>
      <b/>
      <sz val="14.0"/>
      <color rgb="FF000000"/>
      <name val="Arial"/>
    </font>
    <font>
      <sz val="14.0"/>
      <color rgb="FF000000"/>
      <name val="Arial"/>
    </font>
    <font>
      <b/>
      <sz val="12.0"/>
      <color rgb="FF000000"/>
      <name val="Arial"/>
    </font>
    <font>
      <sz val="12.0"/>
      <color rgb="FFFFFFFF"/>
      <name val="Calibri"/>
    </font>
    <font>
      <b/>
      <sz val="12.0"/>
      <color theme="1"/>
      <name val="Arial"/>
    </font>
    <font>
      <i/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33CC"/>
        <bgColor rgb="FF0033CC"/>
      </patternFill>
    </fill>
    <fill>
      <patternFill patternType="solid">
        <fgColor rgb="FF00FFCC"/>
        <bgColor rgb="FF00FFCC"/>
      </patternFill>
    </fill>
    <fill>
      <patternFill patternType="solid">
        <fgColor rgb="FF00B0F0"/>
        <bgColor rgb="FF00B0F0"/>
      </patternFill>
    </fill>
    <fill>
      <patternFill patternType="solid">
        <fgColor rgb="FF00FF00"/>
        <bgColor rgb="FF00FF00"/>
      </patternFill>
    </fill>
  </fills>
  <borders count="22">
    <border/>
    <border>
      <left style="thin">
        <color rgb="FFAAAAAA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/>
      <top style="thin">
        <color rgb="FFAAAAAA"/>
      </top>
      <bottom/>
    </border>
    <border>
      <top style="thin">
        <color rgb="FFAAAAAA"/>
      </top>
      <bottom/>
    </border>
    <border>
      <right/>
      <top style="thin">
        <color rgb="FFAAAAAA"/>
      </top>
      <bottom/>
    </border>
    <border>
      <left style="thin">
        <color rgb="FFAAAAAA"/>
      </left>
      <right/>
      <top/>
      <bottom/>
    </border>
    <border>
      <left/>
      <right/>
      <top/>
      <bottom/>
    </border>
    <border>
      <lef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 style="dotted">
        <color rgb="FF000000"/>
      </right>
      <top/>
      <bottom/>
    </border>
    <border>
      <left style="dotted">
        <color rgb="FF000000"/>
      </left>
      <right/>
      <top/>
      <bottom/>
    </border>
    <border>
      <left style="dotted">
        <color rgb="FF000000"/>
      </left>
      <right style="hair">
        <color rgb="FF000000"/>
      </right>
      <top/>
      <bottom/>
    </border>
    <border>
      <left style="hair">
        <color rgb="FF000000"/>
      </left>
      <right style="dotted">
        <color rgb="FF000000"/>
      </right>
      <top/>
      <bottom/>
    </border>
    <border>
      <left style="dotted">
        <color rgb="FF000000"/>
      </left>
      <right style="dotted">
        <color rgb="FF000000"/>
      </right>
      <top/>
      <bottom/>
    </border>
    <border>
      <left style="thin">
        <color rgb="FFAAAAAA"/>
      </left>
      <right/>
      <top/>
      <bottom style="thin">
        <color rgb="FFAAAAAA"/>
      </bottom>
    </border>
    <border>
      <left/>
      <right/>
      <top/>
      <bottom style="thin">
        <color rgb="FFAAAAAA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2" numFmtId="49" xfId="0" applyAlignment="1" applyBorder="1" applyFont="1" applyNumberFormat="1">
      <alignment shrinkToFit="0" vertical="center" wrapText="1"/>
    </xf>
    <xf borderId="2" fillId="2" fontId="3" numFmtId="0" xfId="0" applyBorder="1" applyFont="1"/>
    <xf borderId="2" fillId="2" fontId="1" numFmtId="0" xfId="0" applyAlignment="1" applyBorder="1" applyFont="1">
      <alignment horizontal="left" shrinkToFit="0" vertical="center" wrapText="1"/>
    </xf>
    <xf borderId="3" fillId="2" fontId="4" numFmtId="0" xfId="0" applyAlignment="1" applyBorder="1" applyFont="1">
      <alignment horizontal="left"/>
    </xf>
    <xf borderId="4" fillId="0" fontId="5" numFmtId="0" xfId="0" applyBorder="1" applyFont="1"/>
    <xf borderId="5" fillId="0" fontId="5" numFmtId="0" xfId="0" applyBorder="1" applyFont="1"/>
    <xf borderId="0" fillId="0" fontId="3" numFmtId="0" xfId="0" applyFont="1"/>
    <xf borderId="6" fillId="2" fontId="3" numFmtId="0" xfId="0" applyBorder="1" applyFont="1"/>
    <xf borderId="7" fillId="2" fontId="3" numFmtId="0" xfId="0" applyBorder="1" applyFont="1"/>
    <xf borderId="7" fillId="2" fontId="6" numFmtId="0" xfId="0" applyBorder="1" applyFont="1"/>
    <xf borderId="7" fillId="2" fontId="7" numFmtId="0" xfId="0" applyAlignment="1" applyBorder="1" applyFont="1">
      <alignment horizontal="center"/>
    </xf>
    <xf borderId="8" fillId="2" fontId="8" numFmtId="0" xfId="0" applyAlignment="1" applyBorder="1" applyFont="1">
      <alignment horizontal="center" vertical="center"/>
    </xf>
    <xf borderId="9" fillId="0" fontId="5" numFmtId="0" xfId="0" applyBorder="1" applyFont="1"/>
    <xf borderId="7" fillId="2" fontId="8" numFmtId="0" xfId="0" applyAlignment="1" applyBorder="1" applyFont="1">
      <alignment horizontal="center" vertical="center"/>
    </xf>
    <xf borderId="7" fillId="2" fontId="9" numFmtId="49" xfId="0" applyAlignment="1" applyBorder="1" applyFont="1" applyNumberFormat="1">
      <alignment horizontal="left"/>
    </xf>
    <xf borderId="7" fillId="2" fontId="3" numFmtId="49" xfId="0" applyBorder="1" applyFont="1" applyNumberFormat="1"/>
    <xf borderId="7" fillId="2" fontId="10" numFmtId="0" xfId="0" applyBorder="1" applyFont="1"/>
    <xf borderId="6" fillId="2" fontId="3" numFmtId="0" xfId="0" applyAlignment="1" applyBorder="1" applyFont="1">
      <alignment vertical="center"/>
    </xf>
    <xf borderId="10" fillId="3" fontId="7" numFmtId="49" xfId="0" applyAlignment="1" applyBorder="1" applyFill="1" applyFont="1" applyNumberFormat="1">
      <alignment horizontal="left" readingOrder="0" vertical="center"/>
    </xf>
    <xf borderId="10" fillId="3" fontId="11" numFmtId="0" xfId="0" applyAlignment="1" applyBorder="1" applyFont="1">
      <alignment vertical="center"/>
    </xf>
    <xf borderId="10" fillId="3" fontId="12" numFmtId="164" xfId="0" applyAlignment="1" applyBorder="1" applyFont="1" applyNumberFormat="1">
      <alignment horizontal="center" vertical="center"/>
    </xf>
    <xf borderId="10" fillId="3" fontId="13" numFmtId="0" xfId="0" applyAlignment="1" applyBorder="1" applyFont="1">
      <alignment horizontal="center" vertical="center"/>
    </xf>
    <xf borderId="10" fillId="3" fontId="12" numFmtId="49" xfId="0" applyAlignment="1" applyBorder="1" applyFont="1" applyNumberFormat="1">
      <alignment horizontal="center" vertical="center"/>
    </xf>
    <xf borderId="7" fillId="2" fontId="3" numFmtId="0" xfId="0" applyAlignment="1" applyBorder="1" applyFont="1">
      <alignment vertical="center"/>
    </xf>
    <xf borderId="8" fillId="2" fontId="7" numFmtId="0" xfId="0" applyAlignment="1" applyBorder="1" applyFont="1">
      <alignment horizontal="center" vertical="center"/>
    </xf>
    <xf borderId="11" fillId="2" fontId="3" numFmtId="0" xfId="0" applyBorder="1" applyFont="1"/>
    <xf borderId="7" fillId="2" fontId="14" numFmtId="0" xfId="0" applyAlignment="1" applyBorder="1" applyFont="1">
      <alignment horizontal="left"/>
    </xf>
    <xf borderId="7" fillId="3" fontId="15" numFmtId="49" xfId="0" applyAlignment="1" applyBorder="1" applyFont="1" applyNumberFormat="1">
      <alignment vertical="center"/>
    </xf>
    <xf borderId="12" fillId="3" fontId="16" numFmtId="0" xfId="0" applyAlignment="1" applyBorder="1" applyFont="1">
      <alignment vertical="center"/>
    </xf>
    <xf borderId="13" fillId="3" fontId="15" numFmtId="165" xfId="0" applyAlignment="1" applyBorder="1" applyFont="1" applyNumberFormat="1">
      <alignment vertical="center"/>
    </xf>
    <xf borderId="14" fillId="2" fontId="3" numFmtId="165" xfId="0" applyAlignment="1" applyBorder="1" applyFont="1" applyNumberFormat="1">
      <alignment vertical="center"/>
    </xf>
    <xf borderId="15" fillId="3" fontId="15" numFmtId="165" xfId="0" applyAlignment="1" applyBorder="1" applyFont="1" applyNumberFormat="1">
      <alignment vertical="center"/>
    </xf>
    <xf borderId="16" fillId="3" fontId="15" numFmtId="165" xfId="0" applyAlignment="1" applyBorder="1" applyFont="1" applyNumberFormat="1">
      <alignment vertical="center"/>
    </xf>
    <xf borderId="7" fillId="2" fontId="14" numFmtId="0" xfId="0" applyBorder="1" applyFont="1"/>
    <xf borderId="7" fillId="2" fontId="17" numFmtId="0" xfId="0" applyAlignment="1" applyBorder="1" applyFont="1">
      <alignment horizontal="left"/>
    </xf>
    <xf borderId="7" fillId="4" fontId="18" numFmtId="49" xfId="0" applyAlignment="1" applyBorder="1" applyFill="1" applyFont="1" applyNumberFormat="1">
      <alignment horizontal="left"/>
    </xf>
    <xf borderId="12" fillId="4" fontId="19" numFmtId="0" xfId="0" applyBorder="1" applyFont="1"/>
    <xf borderId="13" fillId="4" fontId="19" numFmtId="165" xfId="0" applyAlignment="1" applyBorder="1" applyFont="1" applyNumberFormat="1">
      <alignment horizontal="right"/>
    </xf>
    <xf borderId="14" fillId="2" fontId="3" numFmtId="165" xfId="0" applyBorder="1" applyFont="1" applyNumberFormat="1"/>
    <xf borderId="15" fillId="4" fontId="19" numFmtId="165" xfId="0" applyAlignment="1" applyBorder="1" applyFont="1" applyNumberFormat="1">
      <alignment horizontal="right"/>
    </xf>
    <xf borderId="16" fillId="4" fontId="19" numFmtId="165" xfId="0" applyAlignment="1" applyBorder="1" applyFont="1" applyNumberFormat="1">
      <alignment horizontal="right"/>
    </xf>
    <xf borderId="7" fillId="2" fontId="7" numFmtId="0" xfId="0" applyBorder="1" applyFont="1"/>
    <xf borderId="12" fillId="2" fontId="14" numFmtId="49" xfId="0" applyBorder="1" applyFont="1" applyNumberFormat="1"/>
    <xf borderId="13" fillId="2" fontId="3" numFmtId="165" xfId="0" applyBorder="1" applyFont="1" applyNumberFormat="1"/>
    <xf borderId="15" fillId="2" fontId="3" numFmtId="165" xfId="0" applyBorder="1" applyFont="1" applyNumberFormat="1"/>
    <xf borderId="16" fillId="2" fontId="3" numFmtId="165" xfId="0" applyBorder="1" applyFont="1" applyNumberFormat="1"/>
    <xf borderId="7" fillId="2" fontId="10" numFmtId="166" xfId="0" applyBorder="1" applyFont="1" applyNumberFormat="1"/>
    <xf borderId="12" fillId="2" fontId="14" numFmtId="0" xfId="0" applyBorder="1" applyFont="1"/>
    <xf borderId="7" fillId="2" fontId="3" numFmtId="165" xfId="0" applyBorder="1" applyFont="1" applyNumberFormat="1"/>
    <xf borderId="7" fillId="2" fontId="17" numFmtId="49" xfId="0" applyAlignment="1" applyBorder="1" applyFont="1" applyNumberFormat="1">
      <alignment horizontal="left" vertical="top"/>
    </xf>
    <xf borderId="12" fillId="2" fontId="14" numFmtId="49" xfId="0" applyAlignment="1" applyBorder="1" applyFont="1" applyNumberFormat="1">
      <alignment vertical="top"/>
    </xf>
    <xf borderId="13" fillId="2" fontId="3" numFmtId="165" xfId="0" applyAlignment="1" applyBorder="1" applyFont="1" applyNumberFormat="1">
      <alignment vertical="top"/>
    </xf>
    <xf borderId="14" fillId="2" fontId="19" numFmtId="165" xfId="0" applyAlignment="1" applyBorder="1" applyFont="1" applyNumberFormat="1">
      <alignment vertical="top"/>
    </xf>
    <xf borderId="15" fillId="2" fontId="3" numFmtId="165" xfId="0" applyAlignment="1" applyBorder="1" applyFont="1" applyNumberFormat="1">
      <alignment vertical="top"/>
    </xf>
    <xf borderId="16" fillId="2" fontId="3" numFmtId="165" xfId="0" applyAlignment="1" applyBorder="1" applyFont="1" applyNumberFormat="1">
      <alignment vertical="top"/>
    </xf>
    <xf borderId="7" fillId="2" fontId="18" numFmtId="0" xfId="0" applyAlignment="1" applyBorder="1" applyFont="1">
      <alignment horizontal="left"/>
    </xf>
    <xf borderId="12" fillId="2" fontId="19" numFmtId="0" xfId="0" applyBorder="1" applyFont="1"/>
    <xf borderId="13" fillId="2" fontId="19" numFmtId="165" xfId="0" applyAlignment="1" applyBorder="1" applyFont="1" applyNumberFormat="1">
      <alignment horizontal="right"/>
    </xf>
    <xf borderId="15" fillId="2" fontId="19" numFmtId="165" xfId="0" applyAlignment="1" applyBorder="1" applyFont="1" applyNumberFormat="1">
      <alignment horizontal="right"/>
    </xf>
    <xf borderId="16" fillId="2" fontId="19" numFmtId="165" xfId="0" applyAlignment="1" applyBorder="1" applyFont="1" applyNumberFormat="1">
      <alignment horizontal="right"/>
    </xf>
    <xf borderId="7" fillId="2" fontId="3" numFmtId="49" xfId="0" applyAlignment="1" applyBorder="1" applyFont="1" applyNumberFormat="1">
      <alignment vertical="center"/>
    </xf>
    <xf borderId="12" fillId="2" fontId="14" numFmtId="49" xfId="0" applyAlignment="1" applyBorder="1" applyFont="1" applyNumberFormat="1">
      <alignment vertical="center"/>
    </xf>
    <xf borderId="14" fillId="2" fontId="19" numFmtId="165" xfId="0" applyBorder="1" applyFont="1" applyNumberFormat="1"/>
    <xf borderId="7" fillId="2" fontId="3" numFmtId="49" xfId="0" applyAlignment="1" applyBorder="1" applyFont="1" applyNumberFormat="1">
      <alignment vertical="top"/>
    </xf>
    <xf borderId="7" fillId="2" fontId="10" numFmtId="9" xfId="0" applyBorder="1" applyFont="1" applyNumberFormat="1"/>
    <xf borderId="7" fillId="2" fontId="10" numFmtId="167" xfId="0" applyBorder="1" applyFont="1" applyNumberFormat="1"/>
    <xf borderId="7" fillId="2" fontId="10" numFmtId="49" xfId="0" applyBorder="1" applyFont="1" applyNumberFormat="1"/>
    <xf borderId="7" fillId="3" fontId="7" numFmtId="49" xfId="0" applyAlignment="1" applyBorder="1" applyFont="1" applyNumberFormat="1">
      <alignment horizontal="left" vertical="center"/>
    </xf>
    <xf borderId="7" fillId="3" fontId="10" numFmtId="0" xfId="0" applyBorder="1" applyFont="1"/>
    <xf borderId="15" fillId="2" fontId="20" numFmtId="49" xfId="0" applyBorder="1" applyFont="1" applyNumberFormat="1"/>
    <xf borderId="13" fillId="2" fontId="3" numFmtId="167" xfId="0" applyBorder="1" applyFont="1" applyNumberFormat="1"/>
    <xf borderId="17" fillId="2" fontId="21" numFmtId="167" xfId="0" applyBorder="1" applyFont="1" applyNumberFormat="1"/>
    <xf borderId="18" fillId="2" fontId="3" numFmtId="167" xfId="0" applyBorder="1" applyFont="1" applyNumberFormat="1"/>
    <xf borderId="16" fillId="2" fontId="3" numFmtId="0" xfId="0" applyBorder="1" applyFont="1"/>
    <xf borderId="15" fillId="2" fontId="3" numFmtId="168" xfId="0" applyBorder="1" applyFont="1" applyNumberFormat="1"/>
    <xf borderId="16" fillId="2" fontId="3" numFmtId="168" xfId="0" applyBorder="1" applyFont="1" applyNumberFormat="1"/>
    <xf borderId="7" fillId="4" fontId="22" numFmtId="49" xfId="0" applyAlignment="1" applyBorder="1" applyFont="1" applyNumberFormat="1">
      <alignment horizontal="right"/>
    </xf>
    <xf borderId="19" fillId="2" fontId="20" numFmtId="9" xfId="0" applyBorder="1" applyFont="1" applyNumberFormat="1"/>
    <xf borderId="19" fillId="4" fontId="22" numFmtId="9" xfId="0" applyBorder="1" applyFont="1" applyNumberFormat="1"/>
    <xf borderId="16" fillId="2" fontId="20" numFmtId="0" xfId="0" applyBorder="1" applyFont="1"/>
    <xf borderId="15" fillId="2" fontId="20" numFmtId="9" xfId="0" applyBorder="1" applyFont="1" applyNumberFormat="1"/>
    <xf borderId="16" fillId="2" fontId="20" numFmtId="9" xfId="0" applyBorder="1" applyFont="1" applyNumberFormat="1"/>
    <xf borderId="7" fillId="5" fontId="22" numFmtId="49" xfId="0" applyAlignment="1" applyBorder="1" applyFill="1" applyFont="1" applyNumberFormat="1">
      <alignment horizontal="right"/>
    </xf>
    <xf borderId="19" fillId="5" fontId="22" numFmtId="9" xfId="0" applyBorder="1" applyFont="1" applyNumberFormat="1"/>
    <xf borderId="7" fillId="6" fontId="22" numFmtId="49" xfId="0" applyAlignment="1" applyBorder="1" applyFill="1" applyFont="1" applyNumberFormat="1">
      <alignment horizontal="right"/>
    </xf>
    <xf borderId="19" fillId="6" fontId="22" numFmtId="9" xfId="0" applyBorder="1" applyFont="1" applyNumberFormat="1"/>
    <xf borderId="7" fillId="2" fontId="18" numFmtId="49" xfId="0" applyAlignment="1" applyBorder="1" applyFont="1" applyNumberFormat="1">
      <alignment vertical="top"/>
    </xf>
    <xf borderId="7" fillId="2" fontId="20" numFmtId="0" xfId="0" applyBorder="1" applyFont="1"/>
    <xf borderId="7" fillId="2" fontId="23" numFmtId="49" xfId="0" applyBorder="1" applyFont="1" applyNumberFormat="1"/>
    <xf borderId="20" fillId="2" fontId="3" numFmtId="0" xfId="0" applyBorder="1" applyFont="1"/>
    <xf borderId="21" fillId="2" fontId="3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FFCC"/>
              </a:solidFill>
            </c:spPr>
          </c:dPt>
          <c:dPt>
            <c:idx val="1"/>
            <c:spPr>
              <a:solidFill>
                <a:srgbClr val="00B0F0"/>
              </a:solidFill>
            </c:spPr>
          </c:dPt>
          <c:dPt>
            <c:idx val="2"/>
            <c:spPr>
              <a:solidFill>
                <a:srgbClr val="00FF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'Radiografía'!$C$110:$C$112</c:f>
            </c:strRef>
          </c:cat>
          <c:val>
            <c:numRef>
              <c:f>'Radiografía'!$G$110:$G$112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1" i="0" sz="1800">
              <a:solidFill>
                <a:schemeClr val="accent1"/>
              </a:solidFill>
              <a:latin typeface="Arial black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85725</xdr:colOff>
      <xdr:row>0</xdr:row>
      <xdr:rowOff>247650</xdr:rowOff>
    </xdr:from>
    <xdr:ext cx="5715000" cy="3533775"/>
    <xdr:graphicFrame>
      <xdr:nvGraphicFramePr>
        <xdr:cNvPr id="1160532566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8039100" cy="2333625"/>
    <xdr:sp>
      <xdr:nvSpPr>
        <xdr:cNvPr id="3" name="Shape 3"/>
        <xdr:cNvSpPr/>
      </xdr:nvSpPr>
      <xdr:spPr>
        <a:xfrm>
          <a:off x="1331213" y="2617950"/>
          <a:ext cx="8029575" cy="2324100"/>
        </a:xfrm>
        <a:prstGeom prst="roundRect">
          <a:avLst>
            <a:gd fmla="val 16667" name="adj"/>
          </a:avLst>
        </a:prstGeom>
        <a:solidFill>
          <a:srgbClr val="0033CC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76200</xdr:colOff>
      <xdr:row>1</xdr:row>
      <xdr:rowOff>85725</xdr:rowOff>
    </xdr:from>
    <xdr:ext cx="7839075" cy="1504950"/>
    <xdr:sp>
      <xdr:nvSpPr>
        <xdr:cNvPr id="4" name="Shape 4"/>
        <xdr:cNvSpPr txBox="1"/>
      </xdr:nvSpPr>
      <xdr:spPr>
        <a:xfrm>
          <a:off x="1431225" y="3029430"/>
          <a:ext cx="7829550" cy="1501140"/>
        </a:xfrm>
        <a:prstGeom prst="rect">
          <a:avLst/>
        </a:prstGeom>
        <a:noFill/>
        <a:ln>
          <a:noFill/>
        </a:ln>
      </xdr:spPr>
      <xdr:txBody>
        <a:bodyPr anchorCtr="0" anchor="ctr" bIns="45700" lIns="45700" spcFirstLastPara="1" rIns="45700" wrap="square" tIns="457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4500"/>
            <a:buFont typeface="Short Stack"/>
            <a:buNone/>
          </a:pPr>
          <a:r>
            <a:rPr b="1" i="0" lang="en-US" sz="4500" u="none" cap="none" strike="noStrike">
              <a:solidFill>
                <a:srgbClr val="FFFFFF"/>
              </a:solidFill>
              <a:latin typeface="Short Stack"/>
              <a:ea typeface="Short Stack"/>
              <a:cs typeface="Short Stack"/>
              <a:sym typeface="Short Stack"/>
            </a:rPr>
            <a:t>  </a:t>
          </a:r>
          <a:r>
            <a:rPr b="1" i="0" lang="en-US" sz="4500" u="none" cap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Radiografía</a:t>
          </a:r>
          <a:endParaRPr b="1" sz="1400">
            <a:latin typeface="Arial"/>
            <a:ea typeface="Arial"/>
            <a:cs typeface="Arial"/>
            <a:sym typeface="Arial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4500"/>
            <a:buFont typeface="Short Stack"/>
            <a:buNone/>
          </a:pPr>
          <a:r>
            <a:rPr b="1" i="0" lang="en-US" sz="4500" u="none" cap="none" strike="noStrike">
              <a:solidFill>
                <a:srgbClr val="FFFFFF"/>
              </a:solidFill>
              <a:latin typeface="Short Stack"/>
              <a:ea typeface="Short Stack"/>
              <a:cs typeface="Short Stack"/>
              <a:sym typeface="Short Stack"/>
            </a:rPr>
            <a:t>  </a:t>
          </a:r>
          <a:r>
            <a:rPr b="1" i="0" lang="en-US" sz="4500" u="none" cap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Financiera</a:t>
          </a:r>
          <a:endParaRPr b="1" sz="14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47625</xdr:colOff>
      <xdr:row>2</xdr:row>
      <xdr:rowOff>0</xdr:rowOff>
    </xdr:from>
    <xdr:ext cx="1209675" cy="657225"/>
    <xdr:sp>
      <xdr:nvSpPr>
        <xdr:cNvPr id="5" name="Shape 5"/>
        <xdr:cNvSpPr/>
      </xdr:nvSpPr>
      <xdr:spPr>
        <a:xfrm>
          <a:off x="4745925" y="3456150"/>
          <a:ext cx="1200150" cy="647700"/>
        </a:xfrm>
        <a:prstGeom prst="roundRect">
          <a:avLst>
            <a:gd fmla="val 26755" name="adj"/>
          </a:avLst>
        </a:prstGeom>
        <a:solidFill>
          <a:srgbClr val="00FFCC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485775</xdr:colOff>
      <xdr:row>5</xdr:row>
      <xdr:rowOff>104775</xdr:rowOff>
    </xdr:from>
    <xdr:ext cx="1952625" cy="647700"/>
    <xdr:sp>
      <xdr:nvSpPr>
        <xdr:cNvPr id="6" name="Shape 6"/>
        <xdr:cNvSpPr/>
      </xdr:nvSpPr>
      <xdr:spPr>
        <a:xfrm>
          <a:off x="4374450" y="3460913"/>
          <a:ext cx="1943100" cy="638175"/>
        </a:xfrm>
        <a:prstGeom prst="roundRect">
          <a:avLst>
            <a:gd fmla="val 29952" name="adj"/>
          </a:avLst>
        </a:prstGeom>
        <a:solidFill>
          <a:srgbClr val="00B0F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171450</xdr:colOff>
      <xdr:row>123</xdr:row>
      <xdr:rowOff>209550</xdr:rowOff>
    </xdr:from>
    <xdr:ext cx="1400175" cy="742950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3.33"/>
    <col customWidth="1" min="2" max="2" width="27.0"/>
    <col customWidth="1" min="3" max="3" width="18.0"/>
    <col customWidth="1" min="4" max="11" width="11.67"/>
    <col customWidth="1" min="12" max="12" width="14.22"/>
    <col customWidth="1" min="13" max="13" width="11.67"/>
    <col customWidth="1" min="14" max="15" width="13.67"/>
    <col customWidth="1" min="16" max="16" width="7.67"/>
    <col customWidth="1" min="17" max="18" width="11.67"/>
    <col customWidth="1" min="19" max="19" width="4.78"/>
    <col customWidth="1" min="20" max="20" width="41.78"/>
    <col customWidth="1" min="22" max="182" width="10.89"/>
  </cols>
  <sheetData>
    <row r="1" ht="24.0" customHeight="1">
      <c r="A1" s="1"/>
      <c r="B1" s="2"/>
      <c r="C1" s="3"/>
      <c r="D1" s="3"/>
      <c r="E1" s="3"/>
      <c r="F1" s="3"/>
      <c r="G1" s="3"/>
      <c r="H1" s="4"/>
      <c r="I1" s="3"/>
      <c r="J1" s="3"/>
      <c r="K1" s="3"/>
      <c r="L1" s="5"/>
      <c r="M1" s="6"/>
      <c r="N1" s="6"/>
      <c r="O1" s="6"/>
      <c r="P1" s="6"/>
      <c r="Q1" s="7"/>
      <c r="R1" s="3"/>
      <c r="S1" s="3"/>
      <c r="T1" s="3"/>
      <c r="U1" s="3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</row>
    <row r="2" ht="15.7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</row>
    <row r="3" ht="15.7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</row>
    <row r="4" ht="15.7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</row>
    <row r="5" ht="15.75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</row>
    <row r="6" ht="15.75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1"/>
      <c r="U6" s="10"/>
      <c r="V6" s="10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</row>
    <row r="7" ht="15.75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</row>
    <row r="8" ht="15.75" customHeight="1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</row>
    <row r="9" ht="15.75" customHeight="1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</row>
    <row r="10" ht="15.75" customHeight="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</row>
    <row r="11" ht="15.7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</row>
    <row r="12" ht="15.75" customHeight="1">
      <c r="A12" s="9"/>
      <c r="B12" s="10"/>
      <c r="C12" s="10"/>
      <c r="D12" s="10"/>
      <c r="E12" s="10"/>
      <c r="F12" s="1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</row>
    <row r="13" ht="23.25" customHeight="1">
      <c r="A13" s="9"/>
      <c r="B13" s="13" t="s">
        <v>0</v>
      </c>
      <c r="C13" s="14"/>
      <c r="D13" s="10"/>
      <c r="E13" s="10"/>
      <c r="F13" s="1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</row>
    <row r="14" ht="23.25" customHeight="1">
      <c r="A14" s="9"/>
      <c r="B14" s="15"/>
      <c r="C14" s="15"/>
      <c r="D14" s="10"/>
      <c r="E14" s="10"/>
      <c r="F14" s="12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</row>
    <row r="15" ht="32.25" customHeight="1">
      <c r="A15" s="9"/>
      <c r="B15" s="16" t="s">
        <v>1</v>
      </c>
      <c r="C15" s="10"/>
      <c r="D15" s="10"/>
      <c r="E15" s="10"/>
      <c r="F15" s="1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</row>
    <row r="16" ht="15.75" customHeight="1">
      <c r="A16" s="9"/>
      <c r="B16" s="17" t="s">
        <v>2</v>
      </c>
      <c r="C16" s="10"/>
      <c r="D16" s="10"/>
      <c r="E16" s="10"/>
      <c r="F16" s="12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</row>
    <row r="17" ht="15.75" customHeight="1">
      <c r="A17" s="9"/>
      <c r="B17" s="10"/>
      <c r="C17" s="10"/>
      <c r="D17" s="10"/>
      <c r="E17" s="10"/>
      <c r="F17" s="12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</row>
    <row r="18" ht="15.75" customHeight="1">
      <c r="A18" s="9"/>
      <c r="B18" s="10"/>
      <c r="C18" s="10"/>
      <c r="D18" s="10"/>
      <c r="E18" s="10"/>
      <c r="F18" s="12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</row>
    <row r="19" ht="15.75" customHeight="1">
      <c r="A19" s="9"/>
      <c r="B19" s="17" t="s">
        <v>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8"/>
      <c r="U19" s="18"/>
      <c r="V19" s="10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</row>
    <row r="20" ht="16.5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8"/>
      <c r="U20" s="18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</row>
    <row r="21" ht="25.5" customHeight="1">
      <c r="A21" s="19"/>
      <c r="B21" s="20" t="s">
        <v>4</v>
      </c>
      <c r="C21" s="21"/>
      <c r="D21" s="22">
        <v>44562.0</v>
      </c>
      <c r="E21" s="22">
        <v>44593.0</v>
      </c>
      <c r="F21" s="22">
        <v>44621.0</v>
      </c>
      <c r="G21" s="22">
        <v>44652.0</v>
      </c>
      <c r="H21" s="22">
        <v>44682.0</v>
      </c>
      <c r="I21" s="22">
        <v>44713.0</v>
      </c>
      <c r="J21" s="22">
        <v>44743.0</v>
      </c>
      <c r="K21" s="22">
        <v>44774.0</v>
      </c>
      <c r="L21" s="22">
        <v>44805.0</v>
      </c>
      <c r="M21" s="22">
        <v>44835.0</v>
      </c>
      <c r="N21" s="22">
        <v>44866.0</v>
      </c>
      <c r="O21" s="22">
        <v>44896.0</v>
      </c>
      <c r="P21" s="23"/>
      <c r="Q21" s="24" t="s">
        <v>5</v>
      </c>
      <c r="R21" s="24" t="s">
        <v>6</v>
      </c>
      <c r="S21" s="25"/>
      <c r="T21" s="26"/>
      <c r="U21" s="14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</row>
    <row r="22" ht="15.75" customHeight="1">
      <c r="A22" s="9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10"/>
      <c r="T22" s="18"/>
      <c r="U22" s="18"/>
      <c r="V22" s="28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</row>
    <row r="23" ht="21.0" customHeight="1">
      <c r="A23" s="9"/>
      <c r="B23" s="29" t="s">
        <v>7</v>
      </c>
      <c r="C23" s="30"/>
      <c r="D23" s="31">
        <f t="shared" ref="D23:O23" si="1">D24+D30</f>
        <v>0</v>
      </c>
      <c r="E23" s="31">
        <f t="shared" si="1"/>
        <v>0</v>
      </c>
      <c r="F23" s="31">
        <f t="shared" si="1"/>
        <v>0</v>
      </c>
      <c r="G23" s="31">
        <f t="shared" si="1"/>
        <v>25000</v>
      </c>
      <c r="H23" s="31">
        <f t="shared" si="1"/>
        <v>0</v>
      </c>
      <c r="I23" s="31">
        <f t="shared" si="1"/>
        <v>0</v>
      </c>
      <c r="J23" s="31">
        <f t="shared" si="1"/>
        <v>0</v>
      </c>
      <c r="K23" s="31">
        <f t="shared" si="1"/>
        <v>0</v>
      </c>
      <c r="L23" s="31">
        <f t="shared" si="1"/>
        <v>0</v>
      </c>
      <c r="M23" s="31">
        <f t="shared" si="1"/>
        <v>0</v>
      </c>
      <c r="N23" s="31">
        <f t="shared" si="1"/>
        <v>0</v>
      </c>
      <c r="O23" s="31">
        <f t="shared" si="1"/>
        <v>0</v>
      </c>
      <c r="P23" s="32"/>
      <c r="Q23" s="33">
        <f t="shared" ref="Q23:Q28" si="3">SUM(D23:O23)</f>
        <v>25000</v>
      </c>
      <c r="R23" s="34">
        <f t="shared" ref="R23:R28" si="4">AVERAGE(D23:O23)</f>
        <v>2083.333333</v>
      </c>
      <c r="S23" s="10"/>
      <c r="T23" s="18"/>
      <c r="U23" s="18"/>
      <c r="V23" s="35"/>
      <c r="W23" s="36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</row>
    <row r="24" ht="21.0" customHeight="1">
      <c r="A24" s="9"/>
      <c r="B24" s="37" t="s">
        <v>8</v>
      </c>
      <c r="C24" s="38"/>
      <c r="D24" s="39">
        <f t="shared" ref="D24:O24" si="2">SUM(D25:D29)</f>
        <v>0</v>
      </c>
      <c r="E24" s="39">
        <f t="shared" si="2"/>
        <v>0</v>
      </c>
      <c r="F24" s="39">
        <f t="shared" si="2"/>
        <v>0</v>
      </c>
      <c r="G24" s="39">
        <f t="shared" si="2"/>
        <v>20000</v>
      </c>
      <c r="H24" s="39">
        <f t="shared" si="2"/>
        <v>0</v>
      </c>
      <c r="I24" s="39">
        <f t="shared" si="2"/>
        <v>0</v>
      </c>
      <c r="J24" s="39">
        <f t="shared" si="2"/>
        <v>0</v>
      </c>
      <c r="K24" s="39">
        <f t="shared" si="2"/>
        <v>0</v>
      </c>
      <c r="L24" s="39">
        <f t="shared" si="2"/>
        <v>0</v>
      </c>
      <c r="M24" s="39">
        <f t="shared" si="2"/>
        <v>0</v>
      </c>
      <c r="N24" s="39">
        <f t="shared" si="2"/>
        <v>0</v>
      </c>
      <c r="O24" s="39">
        <f t="shared" si="2"/>
        <v>0</v>
      </c>
      <c r="P24" s="40"/>
      <c r="Q24" s="41">
        <f t="shared" si="3"/>
        <v>20000</v>
      </c>
      <c r="R24" s="42">
        <f t="shared" si="4"/>
        <v>1666.666667</v>
      </c>
      <c r="S24" s="10"/>
      <c r="T24" s="43"/>
      <c r="U24" s="18"/>
      <c r="V24" s="35"/>
      <c r="W24" s="36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</row>
    <row r="25" ht="15.75" customHeight="1">
      <c r="A25" s="9"/>
      <c r="B25" s="17" t="s">
        <v>9</v>
      </c>
      <c r="C25" s="44" t="s">
        <v>10</v>
      </c>
      <c r="D25" s="45">
        <v>0.0</v>
      </c>
      <c r="E25" s="45">
        <v>0.0</v>
      </c>
      <c r="F25" s="45">
        <v>0.0</v>
      </c>
      <c r="G25" s="45">
        <v>20000.0</v>
      </c>
      <c r="H25" s="45">
        <v>0.0</v>
      </c>
      <c r="I25" s="45">
        <v>0.0</v>
      </c>
      <c r="J25" s="45">
        <v>0.0</v>
      </c>
      <c r="K25" s="45">
        <v>0.0</v>
      </c>
      <c r="L25" s="45">
        <v>0.0</v>
      </c>
      <c r="M25" s="45">
        <v>0.0</v>
      </c>
      <c r="N25" s="45">
        <v>0.0</v>
      </c>
      <c r="O25" s="45">
        <v>0.0</v>
      </c>
      <c r="P25" s="40"/>
      <c r="Q25" s="46">
        <f t="shared" si="3"/>
        <v>20000</v>
      </c>
      <c r="R25" s="47">
        <f t="shared" si="4"/>
        <v>1666.666667</v>
      </c>
      <c r="S25" s="10"/>
      <c r="T25" s="18"/>
      <c r="U25" s="48"/>
      <c r="V25" s="35"/>
      <c r="W25" s="36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</row>
    <row r="26" ht="15.75" customHeight="1">
      <c r="A26" s="9"/>
      <c r="B26" s="17" t="s">
        <v>11</v>
      </c>
      <c r="C26" s="44" t="s">
        <v>12</v>
      </c>
      <c r="D26" s="45">
        <v>0.0</v>
      </c>
      <c r="E26" s="45">
        <v>0.0</v>
      </c>
      <c r="F26" s="45">
        <v>0.0</v>
      </c>
      <c r="G26" s="45">
        <v>0.0</v>
      </c>
      <c r="H26" s="45">
        <v>0.0</v>
      </c>
      <c r="I26" s="45">
        <v>0.0</v>
      </c>
      <c r="J26" s="45">
        <v>0.0</v>
      </c>
      <c r="K26" s="45">
        <v>0.0</v>
      </c>
      <c r="L26" s="45">
        <v>0.0</v>
      </c>
      <c r="M26" s="45">
        <v>0.0</v>
      </c>
      <c r="N26" s="45">
        <v>0.0</v>
      </c>
      <c r="O26" s="45">
        <v>0.0</v>
      </c>
      <c r="P26" s="40"/>
      <c r="Q26" s="46">
        <f t="shared" si="3"/>
        <v>0</v>
      </c>
      <c r="R26" s="47">
        <f t="shared" si="4"/>
        <v>0</v>
      </c>
      <c r="S26" s="10"/>
      <c r="T26" s="18"/>
      <c r="U26" s="48"/>
      <c r="V26" s="35"/>
      <c r="W26" s="36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</row>
    <row r="27" ht="15.75" customHeight="1">
      <c r="A27" s="9"/>
      <c r="B27" s="17" t="s">
        <v>13</v>
      </c>
      <c r="C27" s="44" t="s">
        <v>12</v>
      </c>
      <c r="D27" s="45">
        <v>0.0</v>
      </c>
      <c r="E27" s="45">
        <v>0.0</v>
      </c>
      <c r="F27" s="45">
        <v>0.0</v>
      </c>
      <c r="G27" s="45">
        <v>0.0</v>
      </c>
      <c r="H27" s="45">
        <v>0.0</v>
      </c>
      <c r="I27" s="45">
        <v>0.0</v>
      </c>
      <c r="J27" s="45">
        <v>0.0</v>
      </c>
      <c r="K27" s="45">
        <v>0.0</v>
      </c>
      <c r="L27" s="45">
        <v>0.0</v>
      </c>
      <c r="M27" s="45">
        <v>0.0</v>
      </c>
      <c r="N27" s="45">
        <v>0.0</v>
      </c>
      <c r="O27" s="45">
        <v>0.0</v>
      </c>
      <c r="P27" s="40"/>
      <c r="Q27" s="46">
        <f t="shared" si="3"/>
        <v>0</v>
      </c>
      <c r="R27" s="47">
        <f t="shared" si="4"/>
        <v>0</v>
      </c>
      <c r="S27" s="10"/>
      <c r="T27" s="18"/>
      <c r="U27" s="48"/>
      <c r="V27" s="35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</row>
    <row r="28" ht="15.75" customHeight="1">
      <c r="A28" s="9"/>
      <c r="B28" s="17" t="s">
        <v>14</v>
      </c>
      <c r="C28" s="44" t="s">
        <v>12</v>
      </c>
      <c r="D28" s="45">
        <v>0.0</v>
      </c>
      <c r="E28" s="45">
        <v>0.0</v>
      </c>
      <c r="F28" s="45">
        <v>0.0</v>
      </c>
      <c r="G28" s="45">
        <v>0.0</v>
      </c>
      <c r="H28" s="45">
        <v>0.0</v>
      </c>
      <c r="I28" s="45">
        <v>0.0</v>
      </c>
      <c r="J28" s="45">
        <v>0.0</v>
      </c>
      <c r="K28" s="45">
        <v>0.0</v>
      </c>
      <c r="L28" s="45">
        <v>0.0</v>
      </c>
      <c r="M28" s="45">
        <v>0.0</v>
      </c>
      <c r="N28" s="45">
        <v>0.0</v>
      </c>
      <c r="O28" s="45">
        <v>0.0</v>
      </c>
      <c r="P28" s="40"/>
      <c r="Q28" s="46">
        <f t="shared" si="3"/>
        <v>0</v>
      </c>
      <c r="R28" s="47">
        <f t="shared" si="4"/>
        <v>0</v>
      </c>
      <c r="S28" s="10"/>
      <c r="T28" s="18"/>
      <c r="U28" s="18"/>
      <c r="V28" s="35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</row>
    <row r="29" ht="15.75" customHeight="1">
      <c r="A29" s="9"/>
      <c r="B29" s="10"/>
      <c r="C29" s="49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0"/>
      <c r="Q29" s="46"/>
      <c r="R29" s="47"/>
      <c r="S29" s="10"/>
      <c r="T29" s="43"/>
      <c r="U29" s="48"/>
      <c r="V29" s="35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</row>
    <row r="30" ht="21.0" customHeight="1">
      <c r="A30" s="9"/>
      <c r="B30" s="37" t="s">
        <v>15</v>
      </c>
      <c r="C30" s="38"/>
      <c r="D30" s="39">
        <f t="shared" ref="D30:O30" si="5">SUM(D31:D37)</f>
        <v>0</v>
      </c>
      <c r="E30" s="39">
        <f t="shared" si="5"/>
        <v>0</v>
      </c>
      <c r="F30" s="39">
        <f t="shared" si="5"/>
        <v>0</v>
      </c>
      <c r="G30" s="39">
        <f t="shared" si="5"/>
        <v>5000</v>
      </c>
      <c r="H30" s="39">
        <f t="shared" si="5"/>
        <v>0</v>
      </c>
      <c r="I30" s="39">
        <f t="shared" si="5"/>
        <v>0</v>
      </c>
      <c r="J30" s="39">
        <f t="shared" si="5"/>
        <v>0</v>
      </c>
      <c r="K30" s="39">
        <f t="shared" si="5"/>
        <v>0</v>
      </c>
      <c r="L30" s="39">
        <f t="shared" si="5"/>
        <v>0</v>
      </c>
      <c r="M30" s="39">
        <f t="shared" si="5"/>
        <v>0</v>
      </c>
      <c r="N30" s="39">
        <f t="shared" si="5"/>
        <v>0</v>
      </c>
      <c r="O30" s="39">
        <f t="shared" si="5"/>
        <v>0</v>
      </c>
      <c r="P30" s="40"/>
      <c r="Q30" s="41">
        <f t="shared" ref="Q30:Q37" si="6">SUM(D30:O30)</f>
        <v>5000</v>
      </c>
      <c r="R30" s="42">
        <f t="shared" ref="R30:R37" si="7">AVERAGE(D30:O30)</f>
        <v>416.6666667</v>
      </c>
      <c r="S30" s="10"/>
      <c r="T30" s="18"/>
      <c r="U30" s="18"/>
      <c r="V30" s="35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</row>
    <row r="31" ht="15.75" customHeight="1">
      <c r="A31" s="9"/>
      <c r="B31" s="17" t="s">
        <v>16</v>
      </c>
      <c r="C31" s="44" t="s">
        <v>10</v>
      </c>
      <c r="D31" s="45">
        <v>0.0</v>
      </c>
      <c r="E31" s="45">
        <v>0.0</v>
      </c>
      <c r="F31" s="45">
        <v>0.0</v>
      </c>
      <c r="G31" s="45">
        <v>3500.0</v>
      </c>
      <c r="H31" s="45">
        <v>0.0</v>
      </c>
      <c r="I31" s="45">
        <v>0.0</v>
      </c>
      <c r="J31" s="45">
        <v>0.0</v>
      </c>
      <c r="K31" s="45">
        <v>0.0</v>
      </c>
      <c r="L31" s="45">
        <v>0.0</v>
      </c>
      <c r="M31" s="45">
        <v>0.0</v>
      </c>
      <c r="N31" s="45">
        <v>0.0</v>
      </c>
      <c r="O31" s="45">
        <v>0.0</v>
      </c>
      <c r="P31" s="40"/>
      <c r="Q31" s="46">
        <f t="shared" si="6"/>
        <v>3500</v>
      </c>
      <c r="R31" s="47">
        <f t="shared" si="7"/>
        <v>291.6666667</v>
      </c>
      <c r="S31" s="10"/>
      <c r="T31" s="18"/>
      <c r="U31" s="18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</row>
    <row r="32" ht="15.75" customHeight="1">
      <c r="A32" s="9"/>
      <c r="B32" s="17" t="s">
        <v>17</v>
      </c>
      <c r="C32" s="44" t="s">
        <v>10</v>
      </c>
      <c r="D32" s="45">
        <v>0.0</v>
      </c>
      <c r="E32" s="45">
        <v>0.0</v>
      </c>
      <c r="F32" s="45">
        <v>0.0</v>
      </c>
      <c r="G32" s="45">
        <v>500.0</v>
      </c>
      <c r="H32" s="45">
        <v>0.0</v>
      </c>
      <c r="I32" s="45">
        <v>0.0</v>
      </c>
      <c r="J32" s="45">
        <v>0.0</v>
      </c>
      <c r="K32" s="45">
        <v>0.0</v>
      </c>
      <c r="L32" s="45">
        <v>0.0</v>
      </c>
      <c r="M32" s="45">
        <v>0.0</v>
      </c>
      <c r="N32" s="45">
        <v>0.0</v>
      </c>
      <c r="O32" s="45">
        <v>0.0</v>
      </c>
      <c r="P32" s="40"/>
      <c r="Q32" s="46">
        <f t="shared" si="6"/>
        <v>500</v>
      </c>
      <c r="R32" s="47">
        <f t="shared" si="7"/>
        <v>41.66666667</v>
      </c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</row>
    <row r="33" ht="15.75" customHeight="1">
      <c r="A33" s="9"/>
      <c r="B33" s="17" t="s">
        <v>18</v>
      </c>
      <c r="C33" s="44" t="s">
        <v>10</v>
      </c>
      <c r="D33" s="45">
        <v>0.0</v>
      </c>
      <c r="E33" s="45">
        <v>0.0</v>
      </c>
      <c r="F33" s="45">
        <v>0.0</v>
      </c>
      <c r="G33" s="45">
        <v>0.0</v>
      </c>
      <c r="H33" s="45">
        <v>0.0</v>
      </c>
      <c r="I33" s="45">
        <v>0.0</v>
      </c>
      <c r="J33" s="45">
        <v>0.0</v>
      </c>
      <c r="K33" s="45">
        <v>0.0</v>
      </c>
      <c r="L33" s="45">
        <v>0.0</v>
      </c>
      <c r="M33" s="45">
        <v>0.0</v>
      </c>
      <c r="N33" s="45">
        <v>0.0</v>
      </c>
      <c r="O33" s="45">
        <v>0.0</v>
      </c>
      <c r="P33" s="40"/>
      <c r="Q33" s="46">
        <f t="shared" si="6"/>
        <v>0</v>
      </c>
      <c r="R33" s="47">
        <f t="shared" si="7"/>
        <v>0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</row>
    <row r="34" ht="15.75" customHeight="1">
      <c r="A34" s="9"/>
      <c r="B34" s="17" t="s">
        <v>19</v>
      </c>
      <c r="C34" s="44" t="s">
        <v>10</v>
      </c>
      <c r="D34" s="45">
        <v>0.0</v>
      </c>
      <c r="E34" s="45">
        <v>0.0</v>
      </c>
      <c r="F34" s="45">
        <v>0.0</v>
      </c>
      <c r="G34" s="45">
        <v>1000.0</v>
      </c>
      <c r="H34" s="45">
        <v>0.0</v>
      </c>
      <c r="I34" s="45">
        <v>0.0</v>
      </c>
      <c r="J34" s="45">
        <v>0.0</v>
      </c>
      <c r="K34" s="45">
        <v>0.0</v>
      </c>
      <c r="L34" s="45">
        <v>0.0</v>
      </c>
      <c r="M34" s="45">
        <v>0.0</v>
      </c>
      <c r="N34" s="45">
        <v>0.0</v>
      </c>
      <c r="O34" s="45">
        <v>0.0</v>
      </c>
      <c r="P34" s="40"/>
      <c r="Q34" s="46">
        <f t="shared" si="6"/>
        <v>1000</v>
      </c>
      <c r="R34" s="47">
        <f t="shared" si="7"/>
        <v>83.33333333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</row>
    <row r="35" ht="15.75" customHeight="1">
      <c r="A35" s="9"/>
      <c r="B35" s="17" t="s">
        <v>20</v>
      </c>
      <c r="C35" s="44" t="s">
        <v>10</v>
      </c>
      <c r="D35" s="45">
        <v>0.0</v>
      </c>
      <c r="E35" s="45">
        <v>0.0</v>
      </c>
      <c r="F35" s="45">
        <v>0.0</v>
      </c>
      <c r="G35" s="45">
        <v>0.0</v>
      </c>
      <c r="H35" s="45">
        <v>0.0</v>
      </c>
      <c r="I35" s="45">
        <v>0.0</v>
      </c>
      <c r="J35" s="45">
        <v>0.0</v>
      </c>
      <c r="K35" s="45">
        <v>0.0</v>
      </c>
      <c r="L35" s="45">
        <v>0.0</v>
      </c>
      <c r="M35" s="45">
        <v>0.0</v>
      </c>
      <c r="N35" s="45">
        <v>0.0</v>
      </c>
      <c r="O35" s="45">
        <v>0.0</v>
      </c>
      <c r="P35" s="40"/>
      <c r="Q35" s="46">
        <f t="shared" si="6"/>
        <v>0</v>
      </c>
      <c r="R35" s="47">
        <f t="shared" si="7"/>
        <v>0</v>
      </c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</row>
    <row r="36" ht="15.75" customHeight="1">
      <c r="A36" s="9"/>
      <c r="B36" s="17" t="s">
        <v>21</v>
      </c>
      <c r="C36" s="44" t="s">
        <v>10</v>
      </c>
      <c r="D36" s="45">
        <v>0.0</v>
      </c>
      <c r="E36" s="45">
        <v>0.0</v>
      </c>
      <c r="F36" s="45">
        <v>0.0</v>
      </c>
      <c r="G36" s="45">
        <v>0.0</v>
      </c>
      <c r="H36" s="45">
        <v>0.0</v>
      </c>
      <c r="I36" s="45">
        <v>0.0</v>
      </c>
      <c r="J36" s="45">
        <v>0.0</v>
      </c>
      <c r="K36" s="45">
        <v>0.0</v>
      </c>
      <c r="L36" s="45">
        <v>0.0</v>
      </c>
      <c r="M36" s="45">
        <v>0.0</v>
      </c>
      <c r="N36" s="45">
        <v>0.0</v>
      </c>
      <c r="O36" s="45">
        <v>0.0</v>
      </c>
      <c r="P36" s="40"/>
      <c r="Q36" s="46">
        <f t="shared" si="6"/>
        <v>0</v>
      </c>
      <c r="R36" s="47">
        <f t="shared" si="7"/>
        <v>0</v>
      </c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</row>
    <row r="37" ht="15.75" customHeight="1">
      <c r="A37" s="9"/>
      <c r="B37" s="17" t="s">
        <v>22</v>
      </c>
      <c r="C37" s="44" t="s">
        <v>12</v>
      </c>
      <c r="D37" s="45">
        <v>0.0</v>
      </c>
      <c r="E37" s="45">
        <v>0.0</v>
      </c>
      <c r="F37" s="45">
        <v>0.0</v>
      </c>
      <c r="G37" s="45">
        <v>0.0</v>
      </c>
      <c r="H37" s="45">
        <v>0.0</v>
      </c>
      <c r="I37" s="45">
        <v>0.0</v>
      </c>
      <c r="J37" s="45">
        <v>0.0</v>
      </c>
      <c r="K37" s="45">
        <v>0.0</v>
      </c>
      <c r="L37" s="45">
        <v>0.0</v>
      </c>
      <c r="M37" s="45">
        <v>0.0</v>
      </c>
      <c r="N37" s="45">
        <v>0.0</v>
      </c>
      <c r="O37" s="45">
        <v>0.0</v>
      </c>
      <c r="P37" s="40"/>
      <c r="Q37" s="46">
        <f t="shared" si="6"/>
        <v>0</v>
      </c>
      <c r="R37" s="47">
        <f t="shared" si="7"/>
        <v>0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</row>
    <row r="38" ht="15.75" customHeight="1">
      <c r="A38" s="9"/>
      <c r="B38" s="10"/>
      <c r="C38" s="1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</row>
    <row r="39" ht="21.0" customHeight="1">
      <c r="A39" s="9"/>
      <c r="B39" s="29" t="s">
        <v>23</v>
      </c>
      <c r="C39" s="30"/>
      <c r="D39" s="31">
        <f t="shared" ref="D39:O39" si="8">D40+D48+D57+D64+D71+D79+D85+D90</f>
        <v>0</v>
      </c>
      <c r="E39" s="31">
        <f t="shared" si="8"/>
        <v>0</v>
      </c>
      <c r="F39" s="31">
        <f t="shared" si="8"/>
        <v>0</v>
      </c>
      <c r="G39" s="31">
        <f t="shared" si="8"/>
        <v>23000</v>
      </c>
      <c r="H39" s="31">
        <f t="shared" si="8"/>
        <v>0</v>
      </c>
      <c r="I39" s="31">
        <f t="shared" si="8"/>
        <v>0</v>
      </c>
      <c r="J39" s="31">
        <f t="shared" si="8"/>
        <v>0</v>
      </c>
      <c r="K39" s="31">
        <f t="shared" si="8"/>
        <v>0</v>
      </c>
      <c r="L39" s="31">
        <f t="shared" si="8"/>
        <v>0</v>
      </c>
      <c r="M39" s="31">
        <f t="shared" si="8"/>
        <v>0</v>
      </c>
      <c r="N39" s="31">
        <f t="shared" si="8"/>
        <v>0</v>
      </c>
      <c r="O39" s="31">
        <f t="shared" si="8"/>
        <v>0</v>
      </c>
      <c r="P39" s="32"/>
      <c r="Q39" s="33">
        <f t="shared" ref="Q39:Q46" si="10">SUM(D39:O39)</f>
        <v>23000</v>
      </c>
      <c r="R39" s="34">
        <f t="shared" ref="R39:R46" si="11">AVERAGE(D39:O39)</f>
        <v>1916.666667</v>
      </c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</row>
    <row r="40" ht="21.0" customHeight="1">
      <c r="A40" s="9"/>
      <c r="B40" s="37" t="s">
        <v>24</v>
      </c>
      <c r="C40" s="38"/>
      <c r="D40" s="39">
        <f t="shared" ref="D40:O40" si="9">SUM(D41:D46)</f>
        <v>0</v>
      </c>
      <c r="E40" s="39">
        <f t="shared" si="9"/>
        <v>0</v>
      </c>
      <c r="F40" s="39">
        <f t="shared" si="9"/>
        <v>0</v>
      </c>
      <c r="G40" s="39">
        <f t="shared" si="9"/>
        <v>11800</v>
      </c>
      <c r="H40" s="39">
        <f t="shared" si="9"/>
        <v>0</v>
      </c>
      <c r="I40" s="39">
        <f t="shared" si="9"/>
        <v>0</v>
      </c>
      <c r="J40" s="39">
        <f t="shared" si="9"/>
        <v>0</v>
      </c>
      <c r="K40" s="39">
        <f t="shared" si="9"/>
        <v>0</v>
      </c>
      <c r="L40" s="39">
        <f t="shared" si="9"/>
        <v>0</v>
      </c>
      <c r="M40" s="39">
        <f t="shared" si="9"/>
        <v>0</v>
      </c>
      <c r="N40" s="39">
        <f t="shared" si="9"/>
        <v>0</v>
      </c>
      <c r="O40" s="39">
        <f t="shared" si="9"/>
        <v>0</v>
      </c>
      <c r="P40" s="40"/>
      <c r="Q40" s="41">
        <f t="shared" si="10"/>
        <v>11800</v>
      </c>
      <c r="R40" s="42">
        <f t="shared" si="11"/>
        <v>983.3333333</v>
      </c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</row>
    <row r="41" ht="15.75" customHeight="1">
      <c r="A41" s="9"/>
      <c r="B41" s="17" t="s">
        <v>25</v>
      </c>
      <c r="C41" s="44" t="s">
        <v>26</v>
      </c>
      <c r="D41" s="45">
        <v>0.0</v>
      </c>
      <c r="E41" s="45">
        <v>0.0</v>
      </c>
      <c r="F41" s="45">
        <v>0.0</v>
      </c>
      <c r="G41" s="45">
        <v>5000.0</v>
      </c>
      <c r="H41" s="45">
        <v>0.0</v>
      </c>
      <c r="I41" s="45">
        <v>0.0</v>
      </c>
      <c r="J41" s="45">
        <v>0.0</v>
      </c>
      <c r="K41" s="45">
        <v>0.0</v>
      </c>
      <c r="L41" s="45">
        <v>0.0</v>
      </c>
      <c r="M41" s="45">
        <v>0.0</v>
      </c>
      <c r="N41" s="45">
        <v>0.0</v>
      </c>
      <c r="O41" s="45">
        <v>0.0</v>
      </c>
      <c r="P41" s="40"/>
      <c r="Q41" s="46">
        <f t="shared" si="10"/>
        <v>5000</v>
      </c>
      <c r="R41" s="47">
        <f t="shared" si="11"/>
        <v>416.6666667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</row>
    <row r="42" ht="15.75" customHeight="1">
      <c r="A42" s="9"/>
      <c r="B42" s="17" t="s">
        <v>27</v>
      </c>
      <c r="C42" s="44" t="s">
        <v>26</v>
      </c>
      <c r="D42" s="45">
        <v>0.0</v>
      </c>
      <c r="E42" s="45">
        <v>0.0</v>
      </c>
      <c r="F42" s="45">
        <v>0.0</v>
      </c>
      <c r="G42" s="45">
        <v>0.0</v>
      </c>
      <c r="H42" s="45">
        <v>0.0</v>
      </c>
      <c r="I42" s="45">
        <v>0.0</v>
      </c>
      <c r="J42" s="45">
        <v>0.0</v>
      </c>
      <c r="K42" s="45">
        <v>0.0</v>
      </c>
      <c r="L42" s="45">
        <v>0.0</v>
      </c>
      <c r="M42" s="45">
        <v>0.0</v>
      </c>
      <c r="N42" s="45">
        <v>0.0</v>
      </c>
      <c r="O42" s="45">
        <v>0.0</v>
      </c>
      <c r="P42" s="40"/>
      <c r="Q42" s="46">
        <f t="shared" si="10"/>
        <v>0</v>
      </c>
      <c r="R42" s="47">
        <f t="shared" si="11"/>
        <v>0</v>
      </c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</row>
    <row r="43" ht="15.75" customHeight="1">
      <c r="A43" s="9"/>
      <c r="B43" s="17" t="s">
        <v>28</v>
      </c>
      <c r="C43" s="44" t="s">
        <v>26</v>
      </c>
      <c r="D43" s="45">
        <v>0.0</v>
      </c>
      <c r="E43" s="45">
        <v>0.0</v>
      </c>
      <c r="F43" s="45">
        <v>0.0</v>
      </c>
      <c r="G43" s="45">
        <v>6000.0</v>
      </c>
      <c r="H43" s="45">
        <v>0.0</v>
      </c>
      <c r="I43" s="45">
        <v>0.0</v>
      </c>
      <c r="J43" s="45">
        <v>0.0</v>
      </c>
      <c r="K43" s="45">
        <v>0.0</v>
      </c>
      <c r="L43" s="45">
        <v>0.0</v>
      </c>
      <c r="M43" s="45">
        <v>0.0</v>
      </c>
      <c r="N43" s="45">
        <v>0.0</v>
      </c>
      <c r="O43" s="45">
        <v>0.0</v>
      </c>
      <c r="P43" s="40"/>
      <c r="Q43" s="46">
        <f t="shared" si="10"/>
        <v>6000</v>
      </c>
      <c r="R43" s="47">
        <f t="shared" si="11"/>
        <v>500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</row>
    <row r="44" ht="15.75" customHeight="1">
      <c r="A44" s="9"/>
      <c r="B44" s="17" t="s">
        <v>29</v>
      </c>
      <c r="C44" s="44" t="s">
        <v>26</v>
      </c>
      <c r="D44" s="45">
        <v>0.0</v>
      </c>
      <c r="E44" s="45">
        <v>0.0</v>
      </c>
      <c r="F44" s="45">
        <v>0.0</v>
      </c>
      <c r="G44" s="45">
        <v>500.0</v>
      </c>
      <c r="H44" s="45">
        <v>0.0</v>
      </c>
      <c r="I44" s="45">
        <v>0.0</v>
      </c>
      <c r="J44" s="45">
        <v>0.0</v>
      </c>
      <c r="K44" s="45">
        <v>0.0</v>
      </c>
      <c r="L44" s="45">
        <v>0.0</v>
      </c>
      <c r="M44" s="45">
        <v>0.0</v>
      </c>
      <c r="N44" s="45">
        <v>0.0</v>
      </c>
      <c r="O44" s="45">
        <v>0.0</v>
      </c>
      <c r="P44" s="40"/>
      <c r="Q44" s="46">
        <f t="shared" si="10"/>
        <v>500</v>
      </c>
      <c r="R44" s="47">
        <f t="shared" si="11"/>
        <v>41.66666667</v>
      </c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</row>
    <row r="45" ht="15.75" customHeight="1">
      <c r="A45" s="9"/>
      <c r="B45" s="17" t="s">
        <v>30</v>
      </c>
      <c r="C45" s="44" t="s">
        <v>26</v>
      </c>
      <c r="D45" s="45">
        <v>0.0</v>
      </c>
      <c r="E45" s="45">
        <v>0.0</v>
      </c>
      <c r="F45" s="45">
        <v>0.0</v>
      </c>
      <c r="G45" s="45">
        <v>300.0</v>
      </c>
      <c r="H45" s="45">
        <v>0.0</v>
      </c>
      <c r="I45" s="45">
        <v>0.0</v>
      </c>
      <c r="J45" s="45">
        <v>0.0</v>
      </c>
      <c r="K45" s="45">
        <v>0.0</v>
      </c>
      <c r="L45" s="45">
        <v>0.0</v>
      </c>
      <c r="M45" s="45">
        <v>0.0</v>
      </c>
      <c r="N45" s="45">
        <v>0.0</v>
      </c>
      <c r="O45" s="45">
        <v>0.0</v>
      </c>
      <c r="P45" s="40"/>
      <c r="Q45" s="46">
        <f t="shared" si="10"/>
        <v>300</v>
      </c>
      <c r="R45" s="47">
        <f t="shared" si="11"/>
        <v>25</v>
      </c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</row>
    <row r="46" ht="13.5" customHeight="1">
      <c r="A46" s="9"/>
      <c r="B46" s="51" t="s">
        <v>31</v>
      </c>
      <c r="C46" s="52" t="s">
        <v>32</v>
      </c>
      <c r="D46" s="53">
        <v>0.0</v>
      </c>
      <c r="E46" s="53">
        <v>0.0</v>
      </c>
      <c r="F46" s="53">
        <v>0.0</v>
      </c>
      <c r="G46" s="53">
        <v>0.0</v>
      </c>
      <c r="H46" s="53">
        <v>0.0</v>
      </c>
      <c r="I46" s="53">
        <v>0.0</v>
      </c>
      <c r="J46" s="53">
        <v>0.0</v>
      </c>
      <c r="K46" s="53">
        <v>0.0</v>
      </c>
      <c r="L46" s="53">
        <v>0.0</v>
      </c>
      <c r="M46" s="53">
        <v>0.0</v>
      </c>
      <c r="N46" s="53">
        <v>0.0</v>
      </c>
      <c r="O46" s="53">
        <v>0.0</v>
      </c>
      <c r="P46" s="54"/>
      <c r="Q46" s="55">
        <f t="shared" si="10"/>
        <v>0</v>
      </c>
      <c r="R46" s="56">
        <f t="shared" si="11"/>
        <v>0</v>
      </c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</row>
    <row r="47" ht="19.5" customHeight="1">
      <c r="A47" s="9"/>
      <c r="B47" s="57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40"/>
      <c r="Q47" s="60"/>
      <c r="R47" s="61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</row>
    <row r="48" ht="21.0" customHeight="1">
      <c r="A48" s="9"/>
      <c r="B48" s="37" t="s">
        <v>33</v>
      </c>
      <c r="C48" s="38"/>
      <c r="D48" s="39">
        <f t="shared" ref="D48:O48" si="12">SUM(D49:D55)</f>
        <v>0</v>
      </c>
      <c r="E48" s="39">
        <f t="shared" si="12"/>
        <v>0</v>
      </c>
      <c r="F48" s="39">
        <f t="shared" si="12"/>
        <v>0</v>
      </c>
      <c r="G48" s="39">
        <f t="shared" si="12"/>
        <v>0</v>
      </c>
      <c r="H48" s="39">
        <f t="shared" si="12"/>
        <v>0</v>
      </c>
      <c r="I48" s="39">
        <f t="shared" si="12"/>
        <v>0</v>
      </c>
      <c r="J48" s="39">
        <f t="shared" si="12"/>
        <v>0</v>
      </c>
      <c r="K48" s="39">
        <f t="shared" si="12"/>
        <v>0</v>
      </c>
      <c r="L48" s="39">
        <f t="shared" si="12"/>
        <v>0</v>
      </c>
      <c r="M48" s="39">
        <f t="shared" si="12"/>
        <v>0</v>
      </c>
      <c r="N48" s="39">
        <f t="shared" si="12"/>
        <v>0</v>
      </c>
      <c r="O48" s="39">
        <f t="shared" si="12"/>
        <v>0</v>
      </c>
      <c r="P48" s="40"/>
      <c r="Q48" s="41">
        <f t="shared" ref="Q48:Q55" si="13">SUM(D48:O48)</f>
        <v>0</v>
      </c>
      <c r="R48" s="42">
        <f t="shared" ref="R48:R55" si="14">AVERAGE(D48:O48)</f>
        <v>0</v>
      </c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</row>
    <row r="49" ht="15.75" customHeight="1">
      <c r="A49" s="9"/>
      <c r="B49" s="17" t="s">
        <v>34</v>
      </c>
      <c r="C49" s="44" t="s">
        <v>26</v>
      </c>
      <c r="D49" s="45">
        <v>0.0</v>
      </c>
      <c r="E49" s="45">
        <v>0.0</v>
      </c>
      <c r="F49" s="45">
        <v>0.0</v>
      </c>
      <c r="G49" s="45">
        <v>0.0</v>
      </c>
      <c r="H49" s="45">
        <v>0.0</v>
      </c>
      <c r="I49" s="45">
        <v>0.0</v>
      </c>
      <c r="J49" s="45">
        <v>0.0</v>
      </c>
      <c r="K49" s="45">
        <v>0.0</v>
      </c>
      <c r="L49" s="45">
        <v>0.0</v>
      </c>
      <c r="M49" s="45">
        <v>0.0</v>
      </c>
      <c r="N49" s="45">
        <v>0.0</v>
      </c>
      <c r="O49" s="45">
        <v>0.0</v>
      </c>
      <c r="P49" s="40"/>
      <c r="Q49" s="46">
        <f t="shared" si="13"/>
        <v>0</v>
      </c>
      <c r="R49" s="47">
        <f t="shared" si="14"/>
        <v>0</v>
      </c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</row>
    <row r="50" ht="15.75" customHeight="1">
      <c r="A50" s="9"/>
      <c r="B50" s="17" t="s">
        <v>35</v>
      </c>
      <c r="C50" s="44" t="s">
        <v>26</v>
      </c>
      <c r="D50" s="45">
        <v>0.0</v>
      </c>
      <c r="E50" s="45">
        <v>0.0</v>
      </c>
      <c r="F50" s="45">
        <v>0.0</v>
      </c>
      <c r="G50" s="45">
        <v>0.0</v>
      </c>
      <c r="H50" s="45">
        <v>0.0</v>
      </c>
      <c r="I50" s="45">
        <v>0.0</v>
      </c>
      <c r="J50" s="45">
        <v>0.0</v>
      </c>
      <c r="K50" s="45">
        <v>0.0</v>
      </c>
      <c r="L50" s="45">
        <v>0.0</v>
      </c>
      <c r="M50" s="45">
        <v>0.0</v>
      </c>
      <c r="N50" s="45">
        <v>0.0</v>
      </c>
      <c r="O50" s="45">
        <v>0.0</v>
      </c>
      <c r="P50" s="40"/>
      <c r="Q50" s="46">
        <f t="shared" si="13"/>
        <v>0</v>
      </c>
      <c r="R50" s="47">
        <f t="shared" si="14"/>
        <v>0</v>
      </c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</row>
    <row r="51" ht="15.75" customHeight="1">
      <c r="A51" s="9"/>
      <c r="B51" s="17" t="s">
        <v>36</v>
      </c>
      <c r="C51" s="44" t="s">
        <v>26</v>
      </c>
      <c r="D51" s="45">
        <v>0.0</v>
      </c>
      <c r="E51" s="45">
        <v>0.0</v>
      </c>
      <c r="F51" s="45">
        <v>0.0</v>
      </c>
      <c r="G51" s="45">
        <v>0.0</v>
      </c>
      <c r="H51" s="45">
        <v>0.0</v>
      </c>
      <c r="I51" s="45">
        <v>0.0</v>
      </c>
      <c r="J51" s="45">
        <v>0.0</v>
      </c>
      <c r="K51" s="45">
        <v>0.0</v>
      </c>
      <c r="L51" s="45">
        <v>0.0</v>
      </c>
      <c r="M51" s="45">
        <v>0.0</v>
      </c>
      <c r="N51" s="45">
        <v>0.0</v>
      </c>
      <c r="O51" s="45">
        <v>0.0</v>
      </c>
      <c r="P51" s="40"/>
      <c r="Q51" s="46">
        <f t="shared" si="13"/>
        <v>0</v>
      </c>
      <c r="R51" s="47">
        <f t="shared" si="14"/>
        <v>0</v>
      </c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</row>
    <row r="52" ht="15.75" customHeight="1">
      <c r="A52" s="9"/>
      <c r="B52" s="17" t="s">
        <v>37</v>
      </c>
      <c r="C52" s="44" t="s">
        <v>26</v>
      </c>
      <c r="D52" s="45">
        <v>0.0</v>
      </c>
      <c r="E52" s="45">
        <v>0.0</v>
      </c>
      <c r="F52" s="45">
        <v>0.0</v>
      </c>
      <c r="G52" s="45">
        <v>0.0</v>
      </c>
      <c r="H52" s="45">
        <v>0.0</v>
      </c>
      <c r="I52" s="45">
        <v>0.0</v>
      </c>
      <c r="J52" s="45">
        <v>0.0</v>
      </c>
      <c r="K52" s="45">
        <v>0.0</v>
      </c>
      <c r="L52" s="45">
        <v>0.0</v>
      </c>
      <c r="M52" s="45">
        <v>0.0</v>
      </c>
      <c r="N52" s="45">
        <v>0.0</v>
      </c>
      <c r="O52" s="45">
        <v>0.0</v>
      </c>
      <c r="P52" s="40"/>
      <c r="Q52" s="46">
        <f t="shared" si="13"/>
        <v>0</v>
      </c>
      <c r="R52" s="47">
        <f t="shared" si="14"/>
        <v>0</v>
      </c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</row>
    <row r="53" ht="15.75" customHeight="1">
      <c r="A53" s="9"/>
      <c r="B53" s="17" t="s">
        <v>38</v>
      </c>
      <c r="C53" s="44" t="s">
        <v>26</v>
      </c>
      <c r="D53" s="45">
        <v>0.0</v>
      </c>
      <c r="E53" s="45">
        <v>0.0</v>
      </c>
      <c r="F53" s="45">
        <v>0.0</v>
      </c>
      <c r="G53" s="45">
        <v>0.0</v>
      </c>
      <c r="H53" s="45">
        <v>0.0</v>
      </c>
      <c r="I53" s="45">
        <v>0.0</v>
      </c>
      <c r="J53" s="45">
        <v>0.0</v>
      </c>
      <c r="K53" s="45">
        <v>0.0</v>
      </c>
      <c r="L53" s="45">
        <v>0.0</v>
      </c>
      <c r="M53" s="45">
        <v>0.0</v>
      </c>
      <c r="N53" s="45">
        <v>0.0</v>
      </c>
      <c r="O53" s="45">
        <v>0.0</v>
      </c>
      <c r="P53" s="40"/>
      <c r="Q53" s="46">
        <f t="shared" si="13"/>
        <v>0</v>
      </c>
      <c r="R53" s="47">
        <f t="shared" si="14"/>
        <v>0</v>
      </c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</row>
    <row r="54" ht="15.75" customHeight="1">
      <c r="A54" s="9"/>
      <c r="B54" s="17" t="s">
        <v>39</v>
      </c>
      <c r="C54" s="44" t="s">
        <v>26</v>
      </c>
      <c r="D54" s="45">
        <v>0.0</v>
      </c>
      <c r="E54" s="45">
        <v>0.0</v>
      </c>
      <c r="F54" s="45">
        <v>0.0</v>
      </c>
      <c r="G54" s="45">
        <v>0.0</v>
      </c>
      <c r="H54" s="45">
        <v>0.0</v>
      </c>
      <c r="I54" s="45">
        <v>0.0</v>
      </c>
      <c r="J54" s="45">
        <v>0.0</v>
      </c>
      <c r="K54" s="45">
        <v>0.0</v>
      </c>
      <c r="L54" s="45">
        <v>0.0</v>
      </c>
      <c r="M54" s="45">
        <v>0.0</v>
      </c>
      <c r="N54" s="45">
        <v>0.0</v>
      </c>
      <c r="O54" s="45">
        <v>0.0</v>
      </c>
      <c r="P54" s="40"/>
      <c r="Q54" s="46">
        <f t="shared" si="13"/>
        <v>0</v>
      </c>
      <c r="R54" s="47">
        <f t="shared" si="14"/>
        <v>0</v>
      </c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</row>
    <row r="55" ht="15.75" customHeight="1">
      <c r="A55" s="9"/>
      <c r="B55" s="17" t="s">
        <v>40</v>
      </c>
      <c r="C55" s="44" t="s">
        <v>26</v>
      </c>
      <c r="D55" s="45">
        <v>0.0</v>
      </c>
      <c r="E55" s="45">
        <v>0.0</v>
      </c>
      <c r="F55" s="45">
        <v>0.0</v>
      </c>
      <c r="G55" s="45">
        <v>0.0</v>
      </c>
      <c r="H55" s="45">
        <v>0.0</v>
      </c>
      <c r="I55" s="45">
        <v>0.0</v>
      </c>
      <c r="J55" s="45">
        <v>0.0</v>
      </c>
      <c r="K55" s="45">
        <v>0.0</v>
      </c>
      <c r="L55" s="45">
        <v>0.0</v>
      </c>
      <c r="M55" s="45">
        <v>0.0</v>
      </c>
      <c r="N55" s="45">
        <v>0.0</v>
      </c>
      <c r="O55" s="45">
        <v>0.0</v>
      </c>
      <c r="P55" s="40"/>
      <c r="Q55" s="46">
        <f t="shared" si="13"/>
        <v>0</v>
      </c>
      <c r="R55" s="47">
        <f t="shared" si="14"/>
        <v>0</v>
      </c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</row>
    <row r="56" ht="21.0" customHeight="1">
      <c r="A56" s="9"/>
      <c r="B56" s="57"/>
      <c r="C56" s="58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40"/>
      <c r="Q56" s="60"/>
      <c r="R56" s="61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</row>
    <row r="57" ht="21.0" customHeight="1">
      <c r="A57" s="9"/>
      <c r="B57" s="37" t="s">
        <v>41</v>
      </c>
      <c r="C57" s="38"/>
      <c r="D57" s="39">
        <f t="shared" ref="D57:O57" si="15">SUM(D58:D62)</f>
        <v>0</v>
      </c>
      <c r="E57" s="39">
        <f t="shared" si="15"/>
        <v>0</v>
      </c>
      <c r="F57" s="39">
        <f t="shared" si="15"/>
        <v>0</v>
      </c>
      <c r="G57" s="39">
        <f t="shared" si="15"/>
        <v>3100</v>
      </c>
      <c r="H57" s="39">
        <f t="shared" si="15"/>
        <v>0</v>
      </c>
      <c r="I57" s="39">
        <f t="shared" si="15"/>
        <v>0</v>
      </c>
      <c r="J57" s="39">
        <f t="shared" si="15"/>
        <v>0</v>
      </c>
      <c r="K57" s="39">
        <f t="shared" si="15"/>
        <v>0</v>
      </c>
      <c r="L57" s="39">
        <f t="shared" si="15"/>
        <v>0</v>
      </c>
      <c r="M57" s="39">
        <f t="shared" si="15"/>
        <v>0</v>
      </c>
      <c r="N57" s="39">
        <f t="shared" si="15"/>
        <v>0</v>
      </c>
      <c r="O57" s="39">
        <f t="shared" si="15"/>
        <v>0</v>
      </c>
      <c r="P57" s="40"/>
      <c r="Q57" s="41">
        <f t="shared" ref="Q57:Q62" si="16">SUM(D57:O57)</f>
        <v>3100</v>
      </c>
      <c r="R57" s="42">
        <f t="shared" ref="R57:R62" si="17">AVERAGE(D57:O57)</f>
        <v>258.3333333</v>
      </c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</row>
    <row r="58" ht="15.75" customHeight="1">
      <c r="A58" s="9"/>
      <c r="B58" s="17" t="s">
        <v>42</v>
      </c>
      <c r="C58" s="44" t="s">
        <v>26</v>
      </c>
      <c r="D58" s="45">
        <v>0.0</v>
      </c>
      <c r="E58" s="45">
        <v>0.0</v>
      </c>
      <c r="F58" s="45">
        <v>0.0</v>
      </c>
      <c r="G58" s="45">
        <v>0.0</v>
      </c>
      <c r="H58" s="45">
        <v>0.0</v>
      </c>
      <c r="I58" s="45">
        <v>0.0</v>
      </c>
      <c r="J58" s="45">
        <v>0.0</v>
      </c>
      <c r="K58" s="45">
        <v>0.0</v>
      </c>
      <c r="L58" s="45">
        <v>0.0</v>
      </c>
      <c r="M58" s="45">
        <v>0.0</v>
      </c>
      <c r="N58" s="45">
        <v>0.0</v>
      </c>
      <c r="O58" s="45">
        <v>0.0</v>
      </c>
      <c r="P58" s="40"/>
      <c r="Q58" s="46">
        <f t="shared" si="16"/>
        <v>0</v>
      </c>
      <c r="R58" s="47">
        <f t="shared" si="17"/>
        <v>0</v>
      </c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</row>
    <row r="59" ht="15.75" customHeight="1">
      <c r="A59" s="9"/>
      <c r="B59" s="17" t="s">
        <v>43</v>
      </c>
      <c r="C59" s="44" t="s">
        <v>26</v>
      </c>
      <c r="D59" s="45">
        <v>0.0</v>
      </c>
      <c r="E59" s="45">
        <v>0.0</v>
      </c>
      <c r="F59" s="45">
        <v>0.0</v>
      </c>
      <c r="G59" s="45">
        <v>1600.0</v>
      </c>
      <c r="H59" s="45">
        <v>0.0</v>
      </c>
      <c r="I59" s="45">
        <v>0.0</v>
      </c>
      <c r="J59" s="45">
        <v>0.0</v>
      </c>
      <c r="K59" s="45">
        <v>0.0</v>
      </c>
      <c r="L59" s="45">
        <v>0.0</v>
      </c>
      <c r="M59" s="45">
        <v>0.0</v>
      </c>
      <c r="N59" s="45">
        <v>0.0</v>
      </c>
      <c r="O59" s="45">
        <v>0.0</v>
      </c>
      <c r="P59" s="40"/>
      <c r="Q59" s="46">
        <f t="shared" si="16"/>
        <v>1600</v>
      </c>
      <c r="R59" s="47">
        <f t="shared" si="17"/>
        <v>133.3333333</v>
      </c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</row>
    <row r="60" ht="15.75" customHeight="1">
      <c r="A60" s="9"/>
      <c r="B60" s="17" t="s">
        <v>44</v>
      </c>
      <c r="C60" s="44" t="s">
        <v>26</v>
      </c>
      <c r="D60" s="45">
        <v>0.0</v>
      </c>
      <c r="E60" s="45">
        <v>0.0</v>
      </c>
      <c r="F60" s="45">
        <v>0.0</v>
      </c>
      <c r="G60" s="45">
        <v>1000.0</v>
      </c>
      <c r="H60" s="45">
        <v>0.0</v>
      </c>
      <c r="I60" s="45">
        <v>0.0</v>
      </c>
      <c r="J60" s="45">
        <v>0.0</v>
      </c>
      <c r="K60" s="45">
        <v>0.0</v>
      </c>
      <c r="L60" s="45">
        <v>0.0</v>
      </c>
      <c r="M60" s="45">
        <v>0.0</v>
      </c>
      <c r="N60" s="45">
        <v>0.0</v>
      </c>
      <c r="O60" s="45">
        <v>0.0</v>
      </c>
      <c r="P60" s="40"/>
      <c r="Q60" s="46">
        <f t="shared" si="16"/>
        <v>1000</v>
      </c>
      <c r="R60" s="47">
        <f t="shared" si="17"/>
        <v>83.33333333</v>
      </c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</row>
    <row r="61" ht="18.75" customHeight="1">
      <c r="A61" s="9"/>
      <c r="B61" s="62" t="s">
        <v>45</v>
      </c>
      <c r="C61" s="63" t="s">
        <v>32</v>
      </c>
      <c r="D61" s="45">
        <v>0.0</v>
      </c>
      <c r="E61" s="45">
        <v>0.0</v>
      </c>
      <c r="F61" s="45">
        <v>0.0</v>
      </c>
      <c r="G61" s="45">
        <v>200.0</v>
      </c>
      <c r="H61" s="45">
        <v>0.0</v>
      </c>
      <c r="I61" s="45">
        <v>0.0</v>
      </c>
      <c r="J61" s="45">
        <v>0.0</v>
      </c>
      <c r="K61" s="45">
        <v>0.0</v>
      </c>
      <c r="L61" s="45">
        <v>0.0</v>
      </c>
      <c r="M61" s="45">
        <v>0.0</v>
      </c>
      <c r="N61" s="45">
        <v>0.0</v>
      </c>
      <c r="O61" s="45">
        <v>0.0</v>
      </c>
      <c r="P61" s="64"/>
      <c r="Q61" s="46">
        <f t="shared" si="16"/>
        <v>200</v>
      </c>
      <c r="R61" s="47">
        <f t="shared" si="17"/>
        <v>16.66666667</v>
      </c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</row>
    <row r="62" ht="15.75" customHeight="1">
      <c r="A62" s="9"/>
      <c r="B62" s="65" t="s">
        <v>46</v>
      </c>
      <c r="C62" s="44" t="s">
        <v>26</v>
      </c>
      <c r="D62" s="45">
        <v>0.0</v>
      </c>
      <c r="E62" s="45">
        <v>0.0</v>
      </c>
      <c r="F62" s="45">
        <v>0.0</v>
      </c>
      <c r="G62" s="45">
        <v>300.0</v>
      </c>
      <c r="H62" s="45">
        <v>0.0</v>
      </c>
      <c r="I62" s="45">
        <v>0.0</v>
      </c>
      <c r="J62" s="45">
        <v>0.0</v>
      </c>
      <c r="K62" s="45">
        <v>0.0</v>
      </c>
      <c r="L62" s="45">
        <v>0.0</v>
      </c>
      <c r="M62" s="45">
        <v>0.0</v>
      </c>
      <c r="N62" s="45">
        <v>0.0</v>
      </c>
      <c r="O62" s="45">
        <v>0.0</v>
      </c>
      <c r="P62" s="40"/>
      <c r="Q62" s="46">
        <f t="shared" si="16"/>
        <v>300</v>
      </c>
      <c r="R62" s="47">
        <f t="shared" si="17"/>
        <v>25</v>
      </c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</row>
    <row r="63" ht="21.0" customHeight="1">
      <c r="A63" s="9"/>
      <c r="B63" s="57"/>
      <c r="C63" s="58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40"/>
      <c r="Q63" s="60"/>
      <c r="R63" s="6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</row>
    <row r="64" ht="21.0" customHeight="1">
      <c r="A64" s="9"/>
      <c r="B64" s="37" t="s">
        <v>47</v>
      </c>
      <c r="C64" s="38"/>
      <c r="D64" s="39">
        <f t="shared" ref="D64:O64" si="18">SUM(D65:D69)</f>
        <v>0</v>
      </c>
      <c r="E64" s="39">
        <f t="shared" si="18"/>
        <v>0</v>
      </c>
      <c r="F64" s="39">
        <f t="shared" si="18"/>
        <v>0</v>
      </c>
      <c r="G64" s="39">
        <f t="shared" si="18"/>
        <v>5100</v>
      </c>
      <c r="H64" s="39">
        <f t="shared" si="18"/>
        <v>0</v>
      </c>
      <c r="I64" s="39">
        <f t="shared" si="18"/>
        <v>0</v>
      </c>
      <c r="J64" s="39">
        <f t="shared" si="18"/>
        <v>0</v>
      </c>
      <c r="K64" s="39">
        <f t="shared" si="18"/>
        <v>0</v>
      </c>
      <c r="L64" s="39">
        <f t="shared" si="18"/>
        <v>0</v>
      </c>
      <c r="M64" s="39">
        <f t="shared" si="18"/>
        <v>0</v>
      </c>
      <c r="N64" s="39">
        <f t="shared" si="18"/>
        <v>0</v>
      </c>
      <c r="O64" s="39">
        <f t="shared" si="18"/>
        <v>0</v>
      </c>
      <c r="P64" s="40"/>
      <c r="Q64" s="41">
        <f t="shared" ref="Q64:Q69" si="19">SUM(D64:O64)</f>
        <v>5100</v>
      </c>
      <c r="R64" s="42">
        <f t="shared" ref="R64:R69" si="20">AVERAGE(D64:O64)</f>
        <v>425</v>
      </c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</row>
    <row r="65" ht="15.75" customHeight="1">
      <c r="A65" s="9"/>
      <c r="B65" s="17" t="s">
        <v>48</v>
      </c>
      <c r="C65" s="44" t="s">
        <v>32</v>
      </c>
      <c r="D65" s="45">
        <v>0.0</v>
      </c>
      <c r="E65" s="45">
        <v>0.0</v>
      </c>
      <c r="F65" s="45">
        <v>0.0</v>
      </c>
      <c r="G65" s="45">
        <v>4500.0</v>
      </c>
      <c r="H65" s="45">
        <v>0.0</v>
      </c>
      <c r="I65" s="45">
        <v>0.0</v>
      </c>
      <c r="J65" s="45">
        <v>0.0</v>
      </c>
      <c r="K65" s="45">
        <v>0.0</v>
      </c>
      <c r="L65" s="45">
        <v>0.0</v>
      </c>
      <c r="M65" s="45">
        <v>0.0</v>
      </c>
      <c r="N65" s="45">
        <v>0.0</v>
      </c>
      <c r="O65" s="45">
        <v>0.0</v>
      </c>
      <c r="P65" s="40"/>
      <c r="Q65" s="46">
        <f t="shared" si="19"/>
        <v>4500</v>
      </c>
      <c r="R65" s="47">
        <f t="shared" si="20"/>
        <v>375</v>
      </c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</row>
    <row r="66" ht="15.75" customHeight="1">
      <c r="A66" s="9"/>
      <c r="B66" s="17" t="s">
        <v>49</v>
      </c>
      <c r="C66" s="44" t="s">
        <v>32</v>
      </c>
      <c r="D66" s="45">
        <v>0.0</v>
      </c>
      <c r="E66" s="45">
        <v>0.0</v>
      </c>
      <c r="F66" s="45">
        <v>0.0</v>
      </c>
      <c r="G66" s="45">
        <v>0.0</v>
      </c>
      <c r="H66" s="45">
        <v>0.0</v>
      </c>
      <c r="I66" s="45">
        <v>0.0</v>
      </c>
      <c r="J66" s="45">
        <v>0.0</v>
      </c>
      <c r="K66" s="45">
        <v>0.0</v>
      </c>
      <c r="L66" s="45">
        <v>0.0</v>
      </c>
      <c r="M66" s="45">
        <v>0.0</v>
      </c>
      <c r="N66" s="45">
        <v>0.0</v>
      </c>
      <c r="O66" s="45">
        <v>0.0</v>
      </c>
      <c r="P66" s="40"/>
      <c r="Q66" s="46">
        <f t="shared" si="19"/>
        <v>0</v>
      </c>
      <c r="R66" s="47">
        <f t="shared" si="20"/>
        <v>0</v>
      </c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</row>
    <row r="67" ht="15.75" customHeight="1">
      <c r="A67" s="9"/>
      <c r="B67" s="17" t="s">
        <v>50</v>
      </c>
      <c r="C67" s="44" t="s">
        <v>26</v>
      </c>
      <c r="D67" s="45">
        <v>0.0</v>
      </c>
      <c r="E67" s="45">
        <v>0.0</v>
      </c>
      <c r="F67" s="45">
        <v>0.0</v>
      </c>
      <c r="G67" s="45">
        <v>0.0</v>
      </c>
      <c r="H67" s="45">
        <v>0.0</v>
      </c>
      <c r="I67" s="45">
        <v>0.0</v>
      </c>
      <c r="J67" s="45">
        <v>0.0</v>
      </c>
      <c r="K67" s="45">
        <v>0.0</v>
      </c>
      <c r="L67" s="45">
        <v>0.0</v>
      </c>
      <c r="M67" s="45">
        <v>0.0</v>
      </c>
      <c r="N67" s="45">
        <v>0.0</v>
      </c>
      <c r="O67" s="45">
        <v>0.0</v>
      </c>
      <c r="P67" s="40"/>
      <c r="Q67" s="46">
        <f t="shared" si="19"/>
        <v>0</v>
      </c>
      <c r="R67" s="47">
        <f t="shared" si="20"/>
        <v>0</v>
      </c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</row>
    <row r="68" ht="15.75" customHeight="1">
      <c r="A68" s="9"/>
      <c r="B68" s="17" t="s">
        <v>51</v>
      </c>
      <c r="C68" s="44" t="s">
        <v>26</v>
      </c>
      <c r="D68" s="45">
        <v>0.0</v>
      </c>
      <c r="E68" s="45">
        <v>0.0</v>
      </c>
      <c r="F68" s="45">
        <v>0.0</v>
      </c>
      <c r="G68" s="45">
        <v>0.0</v>
      </c>
      <c r="H68" s="45">
        <v>0.0</v>
      </c>
      <c r="I68" s="45">
        <v>0.0</v>
      </c>
      <c r="J68" s="45">
        <v>0.0</v>
      </c>
      <c r="K68" s="45">
        <v>0.0</v>
      </c>
      <c r="L68" s="45">
        <v>0.0</v>
      </c>
      <c r="M68" s="45">
        <v>0.0</v>
      </c>
      <c r="N68" s="45">
        <v>0.0</v>
      </c>
      <c r="O68" s="45">
        <v>0.0</v>
      </c>
      <c r="P68" s="40"/>
      <c r="Q68" s="46">
        <f t="shared" si="19"/>
        <v>0</v>
      </c>
      <c r="R68" s="47">
        <f t="shared" si="20"/>
        <v>0</v>
      </c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</row>
    <row r="69" ht="15.75" customHeight="1">
      <c r="A69" s="9"/>
      <c r="B69" s="17" t="s">
        <v>52</v>
      </c>
      <c r="C69" s="44" t="s">
        <v>32</v>
      </c>
      <c r="D69" s="45">
        <v>0.0</v>
      </c>
      <c r="E69" s="45">
        <v>0.0</v>
      </c>
      <c r="F69" s="45">
        <v>0.0</v>
      </c>
      <c r="G69" s="45">
        <v>600.0</v>
      </c>
      <c r="H69" s="45">
        <v>0.0</v>
      </c>
      <c r="I69" s="45">
        <v>0.0</v>
      </c>
      <c r="J69" s="45">
        <v>0.0</v>
      </c>
      <c r="K69" s="45">
        <v>0.0</v>
      </c>
      <c r="L69" s="45">
        <v>0.0</v>
      </c>
      <c r="M69" s="45">
        <v>0.0</v>
      </c>
      <c r="N69" s="45">
        <v>0.0</v>
      </c>
      <c r="O69" s="45">
        <v>0.0</v>
      </c>
      <c r="P69" s="40"/>
      <c r="Q69" s="46">
        <f t="shared" si="19"/>
        <v>600</v>
      </c>
      <c r="R69" s="47">
        <f t="shared" si="20"/>
        <v>50</v>
      </c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</row>
    <row r="70" ht="21.0" customHeight="1">
      <c r="A70" s="9"/>
      <c r="B70" s="57"/>
      <c r="C70" s="58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40"/>
      <c r="Q70" s="60"/>
      <c r="R70" s="6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</row>
    <row r="71" ht="21.0" customHeight="1">
      <c r="A71" s="9"/>
      <c r="B71" s="37" t="s">
        <v>53</v>
      </c>
      <c r="C71" s="38"/>
      <c r="D71" s="39">
        <f t="shared" ref="D71:O71" si="21">SUM(D72:D77)</f>
        <v>0</v>
      </c>
      <c r="E71" s="39">
        <f t="shared" si="21"/>
        <v>0</v>
      </c>
      <c r="F71" s="39">
        <f t="shared" si="21"/>
        <v>0</v>
      </c>
      <c r="G71" s="39">
        <f t="shared" si="21"/>
        <v>700</v>
      </c>
      <c r="H71" s="39">
        <f t="shared" si="21"/>
        <v>0</v>
      </c>
      <c r="I71" s="39">
        <f t="shared" si="21"/>
        <v>0</v>
      </c>
      <c r="J71" s="39">
        <f t="shared" si="21"/>
        <v>0</v>
      </c>
      <c r="K71" s="39">
        <f t="shared" si="21"/>
        <v>0</v>
      </c>
      <c r="L71" s="39">
        <f t="shared" si="21"/>
        <v>0</v>
      </c>
      <c r="M71" s="39">
        <f t="shared" si="21"/>
        <v>0</v>
      </c>
      <c r="N71" s="39">
        <f t="shared" si="21"/>
        <v>0</v>
      </c>
      <c r="O71" s="39">
        <f t="shared" si="21"/>
        <v>0</v>
      </c>
      <c r="P71" s="40"/>
      <c r="Q71" s="41">
        <f t="shared" ref="Q71:Q77" si="22">SUM(D71:O71)</f>
        <v>700</v>
      </c>
      <c r="R71" s="42">
        <f t="shared" ref="R71:R77" si="23">AVERAGE(D71:O71)</f>
        <v>58.33333333</v>
      </c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</row>
    <row r="72" ht="15.75" customHeight="1">
      <c r="A72" s="9"/>
      <c r="B72" s="17" t="s">
        <v>54</v>
      </c>
      <c r="C72" s="44" t="s">
        <v>32</v>
      </c>
      <c r="D72" s="45">
        <v>0.0</v>
      </c>
      <c r="E72" s="45">
        <v>0.0</v>
      </c>
      <c r="F72" s="45">
        <v>0.0</v>
      </c>
      <c r="G72" s="45">
        <v>0.0</v>
      </c>
      <c r="H72" s="45">
        <v>0.0</v>
      </c>
      <c r="I72" s="45">
        <v>0.0</v>
      </c>
      <c r="J72" s="45">
        <v>0.0</v>
      </c>
      <c r="K72" s="45">
        <v>0.0</v>
      </c>
      <c r="L72" s="45">
        <v>0.0</v>
      </c>
      <c r="M72" s="45">
        <v>0.0</v>
      </c>
      <c r="N72" s="45">
        <v>0.0</v>
      </c>
      <c r="O72" s="45">
        <v>0.0</v>
      </c>
      <c r="P72" s="40"/>
      <c r="Q72" s="46">
        <f t="shared" si="22"/>
        <v>0</v>
      </c>
      <c r="R72" s="47">
        <f t="shared" si="23"/>
        <v>0</v>
      </c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</row>
    <row r="73" ht="15.75" customHeight="1">
      <c r="A73" s="9"/>
      <c r="B73" s="17" t="s">
        <v>55</v>
      </c>
      <c r="C73" s="44" t="s">
        <v>26</v>
      </c>
      <c r="D73" s="45">
        <v>0.0</v>
      </c>
      <c r="E73" s="45">
        <v>0.0</v>
      </c>
      <c r="F73" s="45">
        <v>0.0</v>
      </c>
      <c r="G73" s="45">
        <v>200.0</v>
      </c>
      <c r="H73" s="45">
        <v>0.0</v>
      </c>
      <c r="I73" s="45">
        <v>0.0</v>
      </c>
      <c r="J73" s="45">
        <v>0.0</v>
      </c>
      <c r="K73" s="45">
        <v>0.0</v>
      </c>
      <c r="L73" s="45">
        <v>0.0</v>
      </c>
      <c r="M73" s="45">
        <v>0.0</v>
      </c>
      <c r="N73" s="45">
        <v>0.0</v>
      </c>
      <c r="O73" s="45">
        <v>0.0</v>
      </c>
      <c r="P73" s="40"/>
      <c r="Q73" s="46">
        <f t="shared" si="22"/>
        <v>200</v>
      </c>
      <c r="R73" s="47">
        <f t="shared" si="23"/>
        <v>16.66666667</v>
      </c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</row>
    <row r="74" ht="15.75" customHeight="1">
      <c r="A74" s="9"/>
      <c r="B74" s="17" t="s">
        <v>56</v>
      </c>
      <c r="C74" s="44" t="s">
        <v>26</v>
      </c>
      <c r="D74" s="45">
        <v>0.0</v>
      </c>
      <c r="E74" s="45">
        <v>0.0</v>
      </c>
      <c r="F74" s="45">
        <v>0.0</v>
      </c>
      <c r="G74" s="45">
        <v>0.0</v>
      </c>
      <c r="H74" s="45">
        <v>0.0</v>
      </c>
      <c r="I74" s="45">
        <v>0.0</v>
      </c>
      <c r="J74" s="45">
        <v>0.0</v>
      </c>
      <c r="K74" s="45">
        <v>0.0</v>
      </c>
      <c r="L74" s="45">
        <v>0.0</v>
      </c>
      <c r="M74" s="45">
        <v>0.0</v>
      </c>
      <c r="N74" s="45">
        <v>0.0</v>
      </c>
      <c r="O74" s="45">
        <v>0.0</v>
      </c>
      <c r="P74" s="40"/>
      <c r="Q74" s="46">
        <f t="shared" si="22"/>
        <v>0</v>
      </c>
      <c r="R74" s="47">
        <f t="shared" si="23"/>
        <v>0</v>
      </c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</row>
    <row r="75" ht="15.75" customHeight="1">
      <c r="A75" s="9"/>
      <c r="B75" s="17" t="s">
        <v>57</v>
      </c>
      <c r="C75" s="44" t="s">
        <v>32</v>
      </c>
      <c r="D75" s="45">
        <v>0.0</v>
      </c>
      <c r="E75" s="45">
        <v>0.0</v>
      </c>
      <c r="F75" s="45">
        <v>0.0</v>
      </c>
      <c r="G75" s="45">
        <v>0.0</v>
      </c>
      <c r="H75" s="45">
        <v>0.0</v>
      </c>
      <c r="I75" s="45">
        <v>0.0</v>
      </c>
      <c r="J75" s="45">
        <v>0.0</v>
      </c>
      <c r="K75" s="45">
        <v>0.0</v>
      </c>
      <c r="L75" s="45">
        <v>0.0</v>
      </c>
      <c r="M75" s="45">
        <v>0.0</v>
      </c>
      <c r="N75" s="45">
        <v>0.0</v>
      </c>
      <c r="O75" s="45">
        <v>0.0</v>
      </c>
      <c r="P75" s="40"/>
      <c r="Q75" s="46">
        <f t="shared" si="22"/>
        <v>0</v>
      </c>
      <c r="R75" s="47">
        <f t="shared" si="23"/>
        <v>0</v>
      </c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</row>
    <row r="76" ht="15.75" customHeight="1">
      <c r="A76" s="9"/>
      <c r="B76" s="17" t="s">
        <v>58</v>
      </c>
      <c r="C76" s="44" t="s">
        <v>32</v>
      </c>
      <c r="D76" s="45">
        <v>0.0</v>
      </c>
      <c r="E76" s="45">
        <v>0.0</v>
      </c>
      <c r="F76" s="45">
        <v>0.0</v>
      </c>
      <c r="G76" s="45">
        <v>500.0</v>
      </c>
      <c r="H76" s="45">
        <v>0.0</v>
      </c>
      <c r="I76" s="45">
        <v>0.0</v>
      </c>
      <c r="J76" s="45">
        <v>0.0</v>
      </c>
      <c r="K76" s="45">
        <v>0.0</v>
      </c>
      <c r="L76" s="45">
        <v>0.0</v>
      </c>
      <c r="M76" s="45">
        <v>0.0</v>
      </c>
      <c r="N76" s="45">
        <v>0.0</v>
      </c>
      <c r="O76" s="45">
        <v>0.0</v>
      </c>
      <c r="P76" s="40"/>
      <c r="Q76" s="46">
        <f t="shared" si="22"/>
        <v>500</v>
      </c>
      <c r="R76" s="47">
        <f t="shared" si="23"/>
        <v>41.66666667</v>
      </c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</row>
    <row r="77" ht="15.75" customHeight="1">
      <c r="A77" s="9"/>
      <c r="B77" s="17" t="s">
        <v>59</v>
      </c>
      <c r="C77" s="44" t="s">
        <v>32</v>
      </c>
      <c r="D77" s="45">
        <v>0.0</v>
      </c>
      <c r="E77" s="45">
        <v>0.0</v>
      </c>
      <c r="F77" s="45">
        <v>0.0</v>
      </c>
      <c r="G77" s="45">
        <v>0.0</v>
      </c>
      <c r="H77" s="45">
        <v>0.0</v>
      </c>
      <c r="I77" s="45">
        <v>0.0</v>
      </c>
      <c r="J77" s="45">
        <v>0.0</v>
      </c>
      <c r="K77" s="45">
        <v>0.0</v>
      </c>
      <c r="L77" s="45">
        <v>0.0</v>
      </c>
      <c r="M77" s="45">
        <v>0.0</v>
      </c>
      <c r="N77" s="45">
        <v>0.0</v>
      </c>
      <c r="O77" s="45">
        <v>0.0</v>
      </c>
      <c r="P77" s="40"/>
      <c r="Q77" s="46">
        <f t="shared" si="22"/>
        <v>0</v>
      </c>
      <c r="R77" s="47">
        <f t="shared" si="23"/>
        <v>0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</row>
    <row r="78" ht="21.0" customHeight="1">
      <c r="A78" s="9"/>
      <c r="B78" s="57"/>
      <c r="C78" s="58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40"/>
      <c r="Q78" s="60"/>
      <c r="R78" s="6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</row>
    <row r="79" ht="21.0" customHeight="1">
      <c r="A79" s="9"/>
      <c r="B79" s="37" t="s">
        <v>60</v>
      </c>
      <c r="C79" s="38"/>
      <c r="D79" s="39">
        <f t="shared" ref="D79:O79" si="24">SUM(D80:D83)</f>
        <v>0</v>
      </c>
      <c r="E79" s="39">
        <f t="shared" si="24"/>
        <v>0</v>
      </c>
      <c r="F79" s="39">
        <f t="shared" si="24"/>
        <v>0</v>
      </c>
      <c r="G79" s="39">
        <f t="shared" si="24"/>
        <v>1500</v>
      </c>
      <c r="H79" s="39">
        <f t="shared" si="24"/>
        <v>0</v>
      </c>
      <c r="I79" s="39">
        <f t="shared" si="24"/>
        <v>0</v>
      </c>
      <c r="J79" s="39">
        <f t="shared" si="24"/>
        <v>0</v>
      </c>
      <c r="K79" s="39">
        <f t="shared" si="24"/>
        <v>0</v>
      </c>
      <c r="L79" s="39">
        <f t="shared" si="24"/>
        <v>0</v>
      </c>
      <c r="M79" s="39">
        <f t="shared" si="24"/>
        <v>0</v>
      </c>
      <c r="N79" s="39">
        <f t="shared" si="24"/>
        <v>0</v>
      </c>
      <c r="O79" s="39">
        <f t="shared" si="24"/>
        <v>0</v>
      </c>
      <c r="P79" s="40"/>
      <c r="Q79" s="41">
        <f t="shared" ref="Q79:Q83" si="25">SUM(D79:O79)</f>
        <v>1500</v>
      </c>
      <c r="R79" s="42">
        <f t="shared" ref="R79:R83" si="26">AVERAGE(D79:O79)</f>
        <v>125</v>
      </c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</row>
    <row r="80" ht="15.75" customHeight="1">
      <c r="A80" s="9"/>
      <c r="B80" s="17" t="s">
        <v>61</v>
      </c>
      <c r="C80" s="44" t="s">
        <v>32</v>
      </c>
      <c r="D80" s="45">
        <v>0.0</v>
      </c>
      <c r="E80" s="45">
        <v>0.0</v>
      </c>
      <c r="F80" s="45">
        <v>0.0</v>
      </c>
      <c r="G80" s="45">
        <v>400.0</v>
      </c>
      <c r="H80" s="45">
        <v>0.0</v>
      </c>
      <c r="I80" s="45">
        <v>0.0</v>
      </c>
      <c r="J80" s="45">
        <v>0.0</v>
      </c>
      <c r="K80" s="45">
        <v>0.0</v>
      </c>
      <c r="L80" s="45">
        <v>0.0</v>
      </c>
      <c r="M80" s="45">
        <v>0.0</v>
      </c>
      <c r="N80" s="45">
        <v>0.0</v>
      </c>
      <c r="O80" s="45">
        <v>0.0</v>
      </c>
      <c r="P80" s="40"/>
      <c r="Q80" s="46">
        <f t="shared" si="25"/>
        <v>400</v>
      </c>
      <c r="R80" s="47">
        <f t="shared" si="26"/>
        <v>33.33333333</v>
      </c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</row>
    <row r="81" ht="15.75" customHeight="1">
      <c r="A81" s="9"/>
      <c r="B81" s="17" t="s">
        <v>62</v>
      </c>
      <c r="C81" s="44" t="s">
        <v>32</v>
      </c>
      <c r="D81" s="45">
        <v>0.0</v>
      </c>
      <c r="E81" s="45">
        <v>0.0</v>
      </c>
      <c r="F81" s="45">
        <v>0.0</v>
      </c>
      <c r="G81" s="45">
        <v>600.0</v>
      </c>
      <c r="H81" s="45">
        <v>0.0</v>
      </c>
      <c r="I81" s="45">
        <v>0.0</v>
      </c>
      <c r="J81" s="45">
        <v>0.0</v>
      </c>
      <c r="K81" s="45">
        <v>0.0</v>
      </c>
      <c r="L81" s="45">
        <v>0.0</v>
      </c>
      <c r="M81" s="45">
        <v>0.0</v>
      </c>
      <c r="N81" s="45">
        <v>0.0</v>
      </c>
      <c r="O81" s="45">
        <v>0.0</v>
      </c>
      <c r="P81" s="40"/>
      <c r="Q81" s="46">
        <f t="shared" si="25"/>
        <v>600</v>
      </c>
      <c r="R81" s="47">
        <f t="shared" si="26"/>
        <v>50</v>
      </c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</row>
    <row r="82" ht="15.75" customHeight="1">
      <c r="A82" s="9"/>
      <c r="B82" s="17" t="s">
        <v>63</v>
      </c>
      <c r="C82" s="44" t="s">
        <v>32</v>
      </c>
      <c r="D82" s="45">
        <v>0.0</v>
      </c>
      <c r="E82" s="45">
        <v>0.0</v>
      </c>
      <c r="F82" s="45">
        <v>0.0</v>
      </c>
      <c r="G82" s="45">
        <v>500.0</v>
      </c>
      <c r="H82" s="45">
        <v>0.0</v>
      </c>
      <c r="I82" s="45">
        <v>0.0</v>
      </c>
      <c r="J82" s="45">
        <v>0.0</v>
      </c>
      <c r="K82" s="45">
        <v>0.0</v>
      </c>
      <c r="L82" s="45">
        <v>0.0</v>
      </c>
      <c r="M82" s="45">
        <v>0.0</v>
      </c>
      <c r="N82" s="45">
        <v>0.0</v>
      </c>
      <c r="O82" s="45">
        <v>0.0</v>
      </c>
      <c r="P82" s="40"/>
      <c r="Q82" s="46">
        <f t="shared" si="25"/>
        <v>500</v>
      </c>
      <c r="R82" s="47">
        <f t="shared" si="26"/>
        <v>41.66666667</v>
      </c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</row>
    <row r="83" ht="15.75" customHeight="1">
      <c r="A83" s="9"/>
      <c r="B83" s="17" t="s">
        <v>64</v>
      </c>
      <c r="C83" s="44" t="s">
        <v>32</v>
      </c>
      <c r="D83" s="45">
        <v>0.0</v>
      </c>
      <c r="E83" s="45">
        <v>0.0</v>
      </c>
      <c r="F83" s="45">
        <v>0.0</v>
      </c>
      <c r="G83" s="45">
        <v>0.0</v>
      </c>
      <c r="H83" s="45">
        <v>0.0</v>
      </c>
      <c r="I83" s="45">
        <v>0.0</v>
      </c>
      <c r="J83" s="45">
        <v>0.0</v>
      </c>
      <c r="K83" s="45">
        <v>0.0</v>
      </c>
      <c r="L83" s="45">
        <v>0.0</v>
      </c>
      <c r="M83" s="45">
        <v>0.0</v>
      </c>
      <c r="N83" s="45">
        <v>0.0</v>
      </c>
      <c r="O83" s="45">
        <v>0.0</v>
      </c>
      <c r="P83" s="40"/>
      <c r="Q83" s="46">
        <f t="shared" si="25"/>
        <v>0</v>
      </c>
      <c r="R83" s="47">
        <f t="shared" si="26"/>
        <v>0</v>
      </c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</row>
    <row r="84" ht="21.0" customHeight="1">
      <c r="A84" s="9"/>
      <c r="B84" s="57"/>
      <c r="C84" s="58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40"/>
      <c r="Q84" s="60"/>
      <c r="R84" s="6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</row>
    <row r="85" ht="19.5" customHeight="1">
      <c r="A85" s="9"/>
      <c r="B85" s="37" t="s">
        <v>65</v>
      </c>
      <c r="C85" s="38"/>
      <c r="D85" s="39">
        <f t="shared" ref="D85:O85" si="27">SUM(D86:D88)</f>
        <v>0</v>
      </c>
      <c r="E85" s="39">
        <f t="shared" si="27"/>
        <v>0</v>
      </c>
      <c r="F85" s="39">
        <f t="shared" si="27"/>
        <v>0</v>
      </c>
      <c r="G85" s="39">
        <f t="shared" si="27"/>
        <v>336</v>
      </c>
      <c r="H85" s="39">
        <f t="shared" si="27"/>
        <v>0</v>
      </c>
      <c r="I85" s="39">
        <f t="shared" si="27"/>
        <v>0</v>
      </c>
      <c r="J85" s="39">
        <f t="shared" si="27"/>
        <v>0</v>
      </c>
      <c r="K85" s="39">
        <f t="shared" si="27"/>
        <v>0</v>
      </c>
      <c r="L85" s="39">
        <f t="shared" si="27"/>
        <v>0</v>
      </c>
      <c r="M85" s="39">
        <f t="shared" si="27"/>
        <v>0</v>
      </c>
      <c r="N85" s="39">
        <f t="shared" si="27"/>
        <v>0</v>
      </c>
      <c r="O85" s="39">
        <f t="shared" si="27"/>
        <v>0</v>
      </c>
      <c r="P85" s="40"/>
      <c r="Q85" s="41">
        <f t="shared" ref="Q85:Q88" si="28">SUM(D85:O85)</f>
        <v>336</v>
      </c>
      <c r="R85" s="42">
        <f t="shared" ref="R85:R88" si="29">AVERAGE(D85:O85)</f>
        <v>28</v>
      </c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</row>
    <row r="86" ht="16.5" customHeight="1">
      <c r="A86" s="9"/>
      <c r="B86" s="17" t="s">
        <v>66</v>
      </c>
      <c r="C86" s="44" t="s">
        <v>32</v>
      </c>
      <c r="D86" s="45">
        <v>0.0</v>
      </c>
      <c r="E86" s="45">
        <v>0.0</v>
      </c>
      <c r="F86" s="45">
        <v>0.0</v>
      </c>
      <c r="G86" s="45">
        <v>0.0</v>
      </c>
      <c r="H86" s="45">
        <v>0.0</v>
      </c>
      <c r="I86" s="45">
        <v>0.0</v>
      </c>
      <c r="J86" s="45">
        <v>0.0</v>
      </c>
      <c r="K86" s="45">
        <v>0.0</v>
      </c>
      <c r="L86" s="45">
        <v>0.0</v>
      </c>
      <c r="M86" s="45">
        <v>0.0</v>
      </c>
      <c r="N86" s="45">
        <v>0.0</v>
      </c>
      <c r="O86" s="45">
        <v>0.0</v>
      </c>
      <c r="P86" s="40"/>
      <c r="Q86" s="46">
        <f t="shared" si="28"/>
        <v>0</v>
      </c>
      <c r="R86" s="47">
        <f t="shared" si="29"/>
        <v>0</v>
      </c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</row>
    <row r="87" ht="16.5" customHeight="1">
      <c r="A87" s="9"/>
      <c r="B87" s="17" t="s">
        <v>67</v>
      </c>
      <c r="C87" s="44" t="s">
        <v>32</v>
      </c>
      <c r="D87" s="45">
        <v>0.0</v>
      </c>
      <c r="E87" s="45">
        <v>0.0</v>
      </c>
      <c r="F87" s="45">
        <v>0.0</v>
      </c>
      <c r="G87" s="45">
        <v>0.0</v>
      </c>
      <c r="H87" s="45">
        <v>0.0</v>
      </c>
      <c r="I87" s="45">
        <v>0.0</v>
      </c>
      <c r="J87" s="45">
        <v>0.0</v>
      </c>
      <c r="K87" s="45">
        <v>0.0</v>
      </c>
      <c r="L87" s="45">
        <v>0.0</v>
      </c>
      <c r="M87" s="45">
        <v>0.0</v>
      </c>
      <c r="N87" s="45">
        <v>0.0</v>
      </c>
      <c r="O87" s="45">
        <v>0.0</v>
      </c>
      <c r="P87" s="40"/>
      <c r="Q87" s="46">
        <f t="shared" si="28"/>
        <v>0</v>
      </c>
      <c r="R87" s="47">
        <f t="shared" si="29"/>
        <v>0</v>
      </c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</row>
    <row r="88" ht="16.5" customHeight="1">
      <c r="A88" s="9"/>
      <c r="B88" s="17" t="s">
        <v>68</v>
      </c>
      <c r="C88" s="44" t="s">
        <v>32</v>
      </c>
      <c r="D88" s="45">
        <v>0.0</v>
      </c>
      <c r="E88" s="45">
        <v>0.0</v>
      </c>
      <c r="F88" s="45">
        <v>0.0</v>
      </c>
      <c r="G88" s="45">
        <v>336.0</v>
      </c>
      <c r="H88" s="45">
        <v>0.0</v>
      </c>
      <c r="I88" s="45">
        <v>0.0</v>
      </c>
      <c r="J88" s="45">
        <v>0.0</v>
      </c>
      <c r="K88" s="45">
        <v>0.0</v>
      </c>
      <c r="L88" s="45">
        <v>0.0</v>
      </c>
      <c r="M88" s="45">
        <v>0.0</v>
      </c>
      <c r="N88" s="45">
        <v>0.0</v>
      </c>
      <c r="O88" s="45">
        <v>0.0</v>
      </c>
      <c r="P88" s="40"/>
      <c r="Q88" s="46">
        <f t="shared" si="28"/>
        <v>336</v>
      </c>
      <c r="R88" s="47">
        <f t="shared" si="29"/>
        <v>28</v>
      </c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</row>
    <row r="89" ht="21.0" customHeight="1">
      <c r="A89" s="9"/>
      <c r="B89" s="57"/>
      <c r="C89" s="58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40"/>
      <c r="Q89" s="60"/>
      <c r="R89" s="6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</row>
    <row r="90" ht="21.0" customHeight="1">
      <c r="A90" s="9"/>
      <c r="B90" s="37" t="s">
        <v>69</v>
      </c>
      <c r="C90" s="38"/>
      <c r="D90" s="39">
        <f t="shared" ref="D90:O90" si="30">SUM(D91:D93)</f>
        <v>0</v>
      </c>
      <c r="E90" s="39">
        <f t="shared" si="30"/>
        <v>0</v>
      </c>
      <c r="F90" s="39">
        <f t="shared" si="30"/>
        <v>0</v>
      </c>
      <c r="G90" s="39">
        <f t="shared" si="30"/>
        <v>464</v>
      </c>
      <c r="H90" s="39">
        <f t="shared" si="30"/>
        <v>0</v>
      </c>
      <c r="I90" s="39">
        <f t="shared" si="30"/>
        <v>0</v>
      </c>
      <c r="J90" s="39">
        <f t="shared" si="30"/>
        <v>0</v>
      </c>
      <c r="K90" s="39">
        <f t="shared" si="30"/>
        <v>0</v>
      </c>
      <c r="L90" s="39">
        <f t="shared" si="30"/>
        <v>0</v>
      </c>
      <c r="M90" s="39">
        <f t="shared" si="30"/>
        <v>0</v>
      </c>
      <c r="N90" s="39">
        <f t="shared" si="30"/>
        <v>0</v>
      </c>
      <c r="O90" s="39">
        <f t="shared" si="30"/>
        <v>0</v>
      </c>
      <c r="P90" s="40"/>
      <c r="Q90" s="41">
        <f t="shared" ref="Q90:Q93" si="31">SUM(D90:O90)</f>
        <v>464</v>
      </c>
      <c r="R90" s="42">
        <f t="shared" ref="R90:R93" si="32">AVERAGE(D90:O90)</f>
        <v>38.66666667</v>
      </c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</row>
    <row r="91" ht="15.75" customHeight="1">
      <c r="A91" s="9"/>
      <c r="B91" s="17" t="s">
        <v>70</v>
      </c>
      <c r="C91" s="44" t="s">
        <v>32</v>
      </c>
      <c r="D91" s="45">
        <v>0.0</v>
      </c>
      <c r="E91" s="45">
        <v>0.0</v>
      </c>
      <c r="F91" s="45">
        <v>0.0</v>
      </c>
      <c r="G91" s="45">
        <v>115.0</v>
      </c>
      <c r="H91" s="45">
        <v>0.0</v>
      </c>
      <c r="I91" s="45">
        <v>0.0</v>
      </c>
      <c r="J91" s="45">
        <v>0.0</v>
      </c>
      <c r="K91" s="45">
        <v>0.0</v>
      </c>
      <c r="L91" s="45">
        <v>0.0</v>
      </c>
      <c r="M91" s="45">
        <v>0.0</v>
      </c>
      <c r="N91" s="45">
        <v>0.0</v>
      </c>
      <c r="O91" s="45">
        <v>0.0</v>
      </c>
      <c r="P91" s="40"/>
      <c r="Q91" s="46">
        <f t="shared" si="31"/>
        <v>115</v>
      </c>
      <c r="R91" s="47">
        <f t="shared" si="32"/>
        <v>9.583333333</v>
      </c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</row>
    <row r="92" ht="15.75" customHeight="1">
      <c r="A92" s="9"/>
      <c r="B92" s="17" t="s">
        <v>71</v>
      </c>
      <c r="C92" s="44" t="s">
        <v>32</v>
      </c>
      <c r="D92" s="45">
        <v>0.0</v>
      </c>
      <c r="E92" s="45">
        <v>0.0</v>
      </c>
      <c r="F92" s="45">
        <v>0.0</v>
      </c>
      <c r="G92" s="45">
        <v>149.0</v>
      </c>
      <c r="H92" s="45">
        <v>0.0</v>
      </c>
      <c r="I92" s="45">
        <v>0.0</v>
      </c>
      <c r="J92" s="45">
        <v>0.0</v>
      </c>
      <c r="K92" s="45">
        <v>0.0</v>
      </c>
      <c r="L92" s="45">
        <v>0.0</v>
      </c>
      <c r="M92" s="45">
        <v>0.0</v>
      </c>
      <c r="N92" s="45">
        <v>0.0</v>
      </c>
      <c r="O92" s="45">
        <v>0.0</v>
      </c>
      <c r="P92" s="40"/>
      <c r="Q92" s="46">
        <f t="shared" si="31"/>
        <v>149</v>
      </c>
      <c r="R92" s="47">
        <f t="shared" si="32"/>
        <v>12.41666667</v>
      </c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</row>
    <row r="93" ht="15.75" customHeight="1">
      <c r="A93" s="9"/>
      <c r="B93" s="17" t="s">
        <v>72</v>
      </c>
      <c r="C93" s="44" t="s">
        <v>32</v>
      </c>
      <c r="D93" s="45">
        <v>0.0</v>
      </c>
      <c r="E93" s="45">
        <v>0.0</v>
      </c>
      <c r="F93" s="45">
        <v>0.0</v>
      </c>
      <c r="G93" s="45">
        <v>200.0</v>
      </c>
      <c r="H93" s="45">
        <v>0.0</v>
      </c>
      <c r="I93" s="45">
        <v>0.0</v>
      </c>
      <c r="J93" s="45">
        <v>0.0</v>
      </c>
      <c r="K93" s="45">
        <v>0.0</v>
      </c>
      <c r="L93" s="45">
        <v>0.0</v>
      </c>
      <c r="M93" s="45">
        <v>0.0</v>
      </c>
      <c r="N93" s="45">
        <v>0.0</v>
      </c>
      <c r="O93" s="45">
        <v>0.0</v>
      </c>
      <c r="P93" s="40"/>
      <c r="Q93" s="46">
        <f t="shared" si="31"/>
        <v>200</v>
      </c>
      <c r="R93" s="47">
        <f t="shared" si="32"/>
        <v>16.66666667</v>
      </c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</row>
    <row r="94" ht="15.75" customHeight="1">
      <c r="A94" s="9"/>
      <c r="B94" s="10"/>
      <c r="C94" s="1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</row>
    <row r="95" ht="15.75" customHeight="1">
      <c r="A95" s="9"/>
      <c r="B95" s="29" t="s">
        <v>73</v>
      </c>
      <c r="C95" s="30"/>
      <c r="D95" s="31">
        <f t="shared" ref="D95:O95" si="33">SUM(D97:D102)</f>
        <v>0</v>
      </c>
      <c r="E95" s="31">
        <f t="shared" si="33"/>
        <v>0</v>
      </c>
      <c r="F95" s="31">
        <f t="shared" si="33"/>
        <v>0</v>
      </c>
      <c r="G95" s="31">
        <f t="shared" si="33"/>
        <v>2000</v>
      </c>
      <c r="H95" s="31">
        <f t="shared" si="33"/>
        <v>0</v>
      </c>
      <c r="I95" s="31">
        <f t="shared" si="33"/>
        <v>0</v>
      </c>
      <c r="J95" s="31">
        <f t="shared" si="33"/>
        <v>0</v>
      </c>
      <c r="K95" s="31">
        <f t="shared" si="33"/>
        <v>0</v>
      </c>
      <c r="L95" s="31">
        <f t="shared" si="33"/>
        <v>0</v>
      </c>
      <c r="M95" s="31">
        <f t="shared" si="33"/>
        <v>0</v>
      </c>
      <c r="N95" s="31">
        <f t="shared" si="33"/>
        <v>0</v>
      </c>
      <c r="O95" s="31">
        <f t="shared" si="33"/>
        <v>0</v>
      </c>
      <c r="P95" s="32"/>
      <c r="Q95" s="33">
        <f t="shared" ref="Q95:Q102" si="35">SUM(D95:O95)</f>
        <v>2000</v>
      </c>
      <c r="R95" s="34">
        <f t="shared" ref="R95:R102" si="36">AVERAGE(D95:O95)</f>
        <v>166.6666667</v>
      </c>
      <c r="S95" s="10"/>
      <c r="T95" s="43"/>
      <c r="U95" s="18"/>
      <c r="V95" s="35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</row>
    <row r="96" ht="21.0" customHeight="1">
      <c r="A96" s="9"/>
      <c r="B96" s="37" t="s">
        <v>74</v>
      </c>
      <c r="C96" s="38"/>
      <c r="D96" s="39">
        <f t="shared" ref="D96:O96" si="34">SUM(D97:D102)</f>
        <v>0</v>
      </c>
      <c r="E96" s="39">
        <f t="shared" si="34"/>
        <v>0</v>
      </c>
      <c r="F96" s="39">
        <f t="shared" si="34"/>
        <v>0</v>
      </c>
      <c r="G96" s="39">
        <f t="shared" si="34"/>
        <v>2000</v>
      </c>
      <c r="H96" s="39">
        <f t="shared" si="34"/>
        <v>0</v>
      </c>
      <c r="I96" s="39">
        <f t="shared" si="34"/>
        <v>0</v>
      </c>
      <c r="J96" s="39">
        <f t="shared" si="34"/>
        <v>0</v>
      </c>
      <c r="K96" s="39">
        <f t="shared" si="34"/>
        <v>0</v>
      </c>
      <c r="L96" s="39">
        <f t="shared" si="34"/>
        <v>0</v>
      </c>
      <c r="M96" s="39">
        <f t="shared" si="34"/>
        <v>0</v>
      </c>
      <c r="N96" s="39">
        <f t="shared" si="34"/>
        <v>0</v>
      </c>
      <c r="O96" s="39">
        <f t="shared" si="34"/>
        <v>0</v>
      </c>
      <c r="P96" s="40"/>
      <c r="Q96" s="41">
        <f t="shared" si="35"/>
        <v>2000</v>
      </c>
      <c r="R96" s="42">
        <f t="shared" si="36"/>
        <v>166.6666667</v>
      </c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</row>
    <row r="97" ht="15.75" customHeight="1">
      <c r="A97" s="9"/>
      <c r="B97" s="17" t="s">
        <v>75</v>
      </c>
      <c r="C97" s="44"/>
      <c r="D97" s="45">
        <v>0.0</v>
      </c>
      <c r="E97" s="45">
        <v>0.0</v>
      </c>
      <c r="F97" s="45">
        <v>0.0</v>
      </c>
      <c r="G97" s="45">
        <v>500.0</v>
      </c>
      <c r="H97" s="45">
        <v>0.0</v>
      </c>
      <c r="I97" s="45">
        <v>0.0</v>
      </c>
      <c r="J97" s="45">
        <v>0.0</v>
      </c>
      <c r="K97" s="45">
        <v>0.0</v>
      </c>
      <c r="L97" s="45">
        <v>0.0</v>
      </c>
      <c r="M97" s="45">
        <v>0.0</v>
      </c>
      <c r="N97" s="45">
        <v>0.0</v>
      </c>
      <c r="O97" s="45">
        <v>0.0</v>
      </c>
      <c r="P97" s="40"/>
      <c r="Q97" s="46">
        <f t="shared" si="35"/>
        <v>500</v>
      </c>
      <c r="R97" s="47">
        <f t="shared" si="36"/>
        <v>41.66666667</v>
      </c>
      <c r="S97" s="10"/>
      <c r="T97" s="18"/>
      <c r="U97" s="66"/>
      <c r="V97" s="28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8"/>
      <c r="FF97" s="18"/>
      <c r="FG97" s="18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</row>
    <row r="98" ht="15.75" customHeight="1">
      <c r="A98" s="9"/>
      <c r="B98" s="17" t="s">
        <v>76</v>
      </c>
      <c r="C98" s="44"/>
      <c r="D98" s="45">
        <v>0.0</v>
      </c>
      <c r="E98" s="45">
        <v>0.0</v>
      </c>
      <c r="F98" s="45">
        <v>0.0</v>
      </c>
      <c r="G98" s="45">
        <v>0.0</v>
      </c>
      <c r="H98" s="45">
        <v>0.0</v>
      </c>
      <c r="I98" s="45">
        <v>0.0</v>
      </c>
      <c r="J98" s="45">
        <v>0.0</v>
      </c>
      <c r="K98" s="45">
        <v>0.0</v>
      </c>
      <c r="L98" s="45">
        <v>0.0</v>
      </c>
      <c r="M98" s="45">
        <v>0.0</v>
      </c>
      <c r="N98" s="45">
        <v>0.0</v>
      </c>
      <c r="O98" s="45">
        <v>0.0</v>
      </c>
      <c r="P98" s="40"/>
      <c r="Q98" s="46">
        <f t="shared" si="35"/>
        <v>0</v>
      </c>
      <c r="R98" s="47">
        <f t="shared" si="36"/>
        <v>0</v>
      </c>
      <c r="S98" s="10"/>
      <c r="T98" s="18"/>
      <c r="U98" s="66"/>
      <c r="V98" s="28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8"/>
      <c r="FF98" s="67"/>
      <c r="FG98" s="18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</row>
    <row r="99" ht="15.75" customHeight="1">
      <c r="A99" s="9"/>
      <c r="B99" s="17" t="s">
        <v>77</v>
      </c>
      <c r="C99" s="44"/>
      <c r="D99" s="45">
        <v>0.0</v>
      </c>
      <c r="E99" s="45">
        <v>0.0</v>
      </c>
      <c r="F99" s="45">
        <v>0.0</v>
      </c>
      <c r="G99" s="45">
        <v>500.0</v>
      </c>
      <c r="H99" s="45">
        <v>0.0</v>
      </c>
      <c r="I99" s="45">
        <v>0.0</v>
      </c>
      <c r="J99" s="45">
        <v>0.0</v>
      </c>
      <c r="K99" s="45">
        <v>0.0</v>
      </c>
      <c r="L99" s="45">
        <v>0.0</v>
      </c>
      <c r="M99" s="45">
        <v>0.0</v>
      </c>
      <c r="N99" s="45">
        <v>0.0</v>
      </c>
      <c r="O99" s="45">
        <v>0.0</v>
      </c>
      <c r="P99" s="40"/>
      <c r="Q99" s="46">
        <f t="shared" si="35"/>
        <v>500</v>
      </c>
      <c r="R99" s="47">
        <f t="shared" si="36"/>
        <v>41.66666667</v>
      </c>
      <c r="S99" s="10"/>
      <c r="T99" s="18"/>
      <c r="U99" s="66"/>
      <c r="V99" s="28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68" t="s">
        <v>78</v>
      </c>
      <c r="FF99" s="67">
        <f>SUMIF(C122:C133,"activo",R122:R133)</f>
        <v>0</v>
      </c>
      <c r="FG99" s="18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</row>
    <row r="100" ht="15.75" customHeight="1">
      <c r="A100" s="9"/>
      <c r="B100" s="17" t="s">
        <v>79</v>
      </c>
      <c r="C100" s="44"/>
      <c r="D100" s="45">
        <v>0.0</v>
      </c>
      <c r="E100" s="45">
        <v>0.0</v>
      </c>
      <c r="F100" s="45">
        <v>0.0</v>
      </c>
      <c r="G100" s="45">
        <v>0.0</v>
      </c>
      <c r="H100" s="45">
        <v>0.0</v>
      </c>
      <c r="I100" s="45">
        <v>0.0</v>
      </c>
      <c r="J100" s="45">
        <v>0.0</v>
      </c>
      <c r="K100" s="45">
        <v>0.0</v>
      </c>
      <c r="L100" s="45">
        <v>0.0</v>
      </c>
      <c r="M100" s="45">
        <v>0.0</v>
      </c>
      <c r="N100" s="45">
        <v>0.0</v>
      </c>
      <c r="O100" s="45">
        <v>0.0</v>
      </c>
      <c r="P100" s="40"/>
      <c r="Q100" s="46">
        <f t="shared" si="35"/>
        <v>0</v>
      </c>
      <c r="R100" s="47">
        <f t="shared" si="36"/>
        <v>0</v>
      </c>
      <c r="S100" s="10"/>
      <c r="T100" s="18"/>
      <c r="U100" s="18"/>
      <c r="V100" s="28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68" t="s">
        <v>80</v>
      </c>
      <c r="FF100" s="67">
        <f>SUMIF(C122:C133,"pasivo",R122:R133)</f>
        <v>0</v>
      </c>
      <c r="FG100" s="18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</row>
    <row r="101" ht="15.75" customHeight="1">
      <c r="A101" s="9"/>
      <c r="B101" s="17" t="s">
        <v>81</v>
      </c>
      <c r="C101" s="44"/>
      <c r="D101" s="45">
        <v>0.0</v>
      </c>
      <c r="E101" s="45">
        <v>0.0</v>
      </c>
      <c r="F101" s="45">
        <v>0.0</v>
      </c>
      <c r="G101" s="45">
        <v>0.0</v>
      </c>
      <c r="H101" s="45">
        <v>0.0</v>
      </c>
      <c r="I101" s="45">
        <v>0.0</v>
      </c>
      <c r="J101" s="45">
        <v>0.0</v>
      </c>
      <c r="K101" s="45">
        <v>0.0</v>
      </c>
      <c r="L101" s="45">
        <v>0.0</v>
      </c>
      <c r="M101" s="45">
        <v>0.0</v>
      </c>
      <c r="N101" s="45">
        <v>0.0</v>
      </c>
      <c r="O101" s="45">
        <v>0.0</v>
      </c>
      <c r="P101" s="40"/>
      <c r="Q101" s="46">
        <f t="shared" si="35"/>
        <v>0</v>
      </c>
      <c r="R101" s="47">
        <f t="shared" si="36"/>
        <v>0</v>
      </c>
      <c r="S101" s="10"/>
      <c r="T101" s="43"/>
      <c r="U101" s="18"/>
      <c r="V101" s="28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68" t="s">
        <v>26</v>
      </c>
      <c r="FF101" s="67">
        <f>SUMIF(C127:C168,"necesidad",R127:R168)</f>
        <v>0</v>
      </c>
      <c r="FG101" s="18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</row>
    <row r="102" ht="15.75" customHeight="1">
      <c r="A102" s="9"/>
      <c r="B102" s="17" t="s">
        <v>82</v>
      </c>
      <c r="C102" s="44"/>
      <c r="D102" s="45">
        <v>0.0</v>
      </c>
      <c r="E102" s="45">
        <v>0.0</v>
      </c>
      <c r="F102" s="45">
        <v>0.0</v>
      </c>
      <c r="G102" s="45">
        <v>1000.0</v>
      </c>
      <c r="H102" s="45">
        <v>0.0</v>
      </c>
      <c r="I102" s="45">
        <v>0.0</v>
      </c>
      <c r="J102" s="45">
        <v>0.0</v>
      </c>
      <c r="K102" s="45">
        <v>0.0</v>
      </c>
      <c r="L102" s="45">
        <v>0.0</v>
      </c>
      <c r="M102" s="45">
        <v>0.0</v>
      </c>
      <c r="N102" s="45">
        <v>0.0</v>
      </c>
      <c r="O102" s="45">
        <v>0.0</v>
      </c>
      <c r="P102" s="40"/>
      <c r="Q102" s="46">
        <f t="shared" si="35"/>
        <v>1000</v>
      </c>
      <c r="R102" s="47">
        <f t="shared" si="36"/>
        <v>83.33333333</v>
      </c>
      <c r="S102" s="10"/>
      <c r="T102" s="43"/>
      <c r="U102" s="18"/>
      <c r="V102" s="28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8"/>
      <c r="FF102" s="67"/>
      <c r="FG102" s="18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</row>
    <row r="103" ht="15.75" customHeight="1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8"/>
      <c r="U103" s="66"/>
      <c r="V103" s="28"/>
      <c r="W103" s="36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8"/>
      <c r="FF103" s="18"/>
      <c r="FG103" s="18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</row>
    <row r="104" ht="15.75" customHeight="1">
      <c r="A104" s="9"/>
      <c r="B104" s="17" t="s">
        <v>83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8"/>
      <c r="U104" s="66"/>
      <c r="V104" s="28"/>
      <c r="W104" s="36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8"/>
      <c r="FF104" s="18"/>
      <c r="FG104" s="18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</row>
    <row r="105" ht="15.75" customHeight="1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8"/>
      <c r="U105" s="66"/>
      <c r="V105" s="28"/>
      <c r="W105" s="36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8"/>
      <c r="FF105" s="18"/>
      <c r="FG105" s="18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</row>
    <row r="106" ht="15.75" customHeight="1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8"/>
      <c r="U106" s="66"/>
      <c r="V106" s="28"/>
      <c r="W106" s="36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8"/>
      <c r="FF106" s="18"/>
      <c r="FG106" s="18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</row>
    <row r="107" ht="22.5" customHeight="1">
      <c r="A107" s="9"/>
      <c r="B107" s="69" t="s">
        <v>84</v>
      </c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10"/>
      <c r="T107" s="18"/>
      <c r="U107" s="66"/>
      <c r="V107" s="28"/>
      <c r="W107" s="36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8"/>
      <c r="FF107" s="18"/>
      <c r="FG107" s="18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</row>
    <row r="108" ht="15.75" hidden="1" customHeight="1">
      <c r="A108" s="9"/>
      <c r="B108" s="10"/>
      <c r="C108" s="71" t="s">
        <v>10</v>
      </c>
      <c r="D108" s="72">
        <f t="shared" ref="D108:O108" si="37">SUMIF($C$25:$C$37,"activo",D25:D37)</f>
        <v>0</v>
      </c>
      <c r="E108" s="72">
        <f t="shared" si="37"/>
        <v>0</v>
      </c>
      <c r="F108" s="72">
        <f t="shared" si="37"/>
        <v>0</v>
      </c>
      <c r="G108" s="73">
        <f t="shared" si="37"/>
        <v>25000</v>
      </c>
      <c r="H108" s="72">
        <f t="shared" si="37"/>
        <v>0</v>
      </c>
      <c r="I108" s="72">
        <f t="shared" si="37"/>
        <v>0</v>
      </c>
      <c r="J108" s="72">
        <f t="shared" si="37"/>
        <v>0</v>
      </c>
      <c r="K108" s="72">
        <f t="shared" si="37"/>
        <v>0</v>
      </c>
      <c r="L108" s="72">
        <f t="shared" si="37"/>
        <v>0</v>
      </c>
      <c r="M108" s="72">
        <f t="shared" si="37"/>
        <v>0</v>
      </c>
      <c r="N108" s="72">
        <f t="shared" si="37"/>
        <v>0</v>
      </c>
      <c r="O108" s="74">
        <f t="shared" si="37"/>
        <v>0</v>
      </c>
      <c r="P108" s="75"/>
      <c r="Q108" s="76">
        <f t="shared" ref="Q108:Q112" si="39">SUM(D108:O108)</f>
        <v>25000</v>
      </c>
      <c r="R108" s="77">
        <f t="shared" ref="R108:R112" si="40">AVERAGE(D108:O108)</f>
        <v>2083.333333</v>
      </c>
      <c r="S108" s="10"/>
      <c r="T108" s="18"/>
      <c r="U108" s="66"/>
      <c r="V108" s="28"/>
      <c r="W108" s="36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8"/>
      <c r="FF108" s="18"/>
      <c r="FG108" s="18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</row>
    <row r="109" ht="15.75" hidden="1" customHeight="1">
      <c r="A109" s="9"/>
      <c r="B109" s="10"/>
      <c r="C109" s="71" t="s">
        <v>12</v>
      </c>
      <c r="D109" s="72">
        <f t="shared" ref="D109:O109" si="38">SUMIF($C$25:$C$37,"pasivo",D25:D37)</f>
        <v>0</v>
      </c>
      <c r="E109" s="72">
        <f t="shared" si="38"/>
        <v>0</v>
      </c>
      <c r="F109" s="72">
        <f t="shared" si="38"/>
        <v>0</v>
      </c>
      <c r="G109" s="73">
        <f t="shared" si="38"/>
        <v>0</v>
      </c>
      <c r="H109" s="72">
        <f t="shared" si="38"/>
        <v>0</v>
      </c>
      <c r="I109" s="72">
        <f t="shared" si="38"/>
        <v>0</v>
      </c>
      <c r="J109" s="72">
        <f t="shared" si="38"/>
        <v>0</v>
      </c>
      <c r="K109" s="72">
        <f t="shared" si="38"/>
        <v>0</v>
      </c>
      <c r="L109" s="72">
        <f t="shared" si="38"/>
        <v>0</v>
      </c>
      <c r="M109" s="72">
        <f t="shared" si="38"/>
        <v>0</v>
      </c>
      <c r="N109" s="72">
        <f t="shared" si="38"/>
        <v>0</v>
      </c>
      <c r="O109" s="74">
        <f t="shared" si="38"/>
        <v>0</v>
      </c>
      <c r="P109" s="75"/>
      <c r="Q109" s="76">
        <f t="shared" si="39"/>
        <v>0</v>
      </c>
      <c r="R109" s="77">
        <f t="shared" si="40"/>
        <v>0</v>
      </c>
      <c r="S109" s="10"/>
      <c r="T109" s="18"/>
      <c r="U109" s="66"/>
      <c r="V109" s="28"/>
      <c r="W109" s="36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8"/>
      <c r="FF109" s="18"/>
      <c r="FG109" s="18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</row>
    <row r="110" ht="15.75" customHeight="1">
      <c r="A110" s="9"/>
      <c r="B110" s="10"/>
      <c r="C110" s="78" t="s">
        <v>85</v>
      </c>
      <c r="D110" s="79" t="b">
        <f t="shared" ref="D110:F110" si="41">IF(D108&gt;1,(SUMIF($C$41:$C$93,"necesidad",D41:D93))/D23)</f>
        <v>0</v>
      </c>
      <c r="E110" s="79" t="b">
        <f t="shared" si="41"/>
        <v>0</v>
      </c>
      <c r="F110" s="79" t="b">
        <f t="shared" si="41"/>
        <v>0</v>
      </c>
      <c r="G110" s="80">
        <f>(SUMIF($C$41:$C$93,"necesidad",G41:G93))/G23</f>
        <v>0.596</v>
      </c>
      <c r="H110" s="79" t="b">
        <f t="shared" ref="H110:O110" si="42">IF(H108&gt;1,(SUMIF($C$41:$C$93,"necesidad",H41:H93))/H23)</f>
        <v>0</v>
      </c>
      <c r="I110" s="79" t="b">
        <f t="shared" si="42"/>
        <v>0</v>
      </c>
      <c r="J110" s="79" t="b">
        <f t="shared" si="42"/>
        <v>0</v>
      </c>
      <c r="K110" s="79" t="b">
        <f t="shared" si="42"/>
        <v>0</v>
      </c>
      <c r="L110" s="79" t="b">
        <f t="shared" si="42"/>
        <v>0</v>
      </c>
      <c r="M110" s="79" t="b">
        <f t="shared" si="42"/>
        <v>0</v>
      </c>
      <c r="N110" s="79" t="b">
        <f t="shared" si="42"/>
        <v>0</v>
      </c>
      <c r="O110" s="79" t="b">
        <f t="shared" si="42"/>
        <v>0</v>
      </c>
      <c r="P110" s="81"/>
      <c r="Q110" s="82">
        <f t="shared" si="39"/>
        <v>0.596</v>
      </c>
      <c r="R110" s="83">
        <f t="shared" si="40"/>
        <v>0.596</v>
      </c>
      <c r="S110" s="10"/>
      <c r="T110" s="18"/>
      <c r="U110" s="66"/>
      <c r="V110" s="28"/>
      <c r="W110" s="36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8"/>
      <c r="FF110" s="18"/>
      <c r="FG110" s="18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</row>
    <row r="111" ht="15.75" customHeight="1">
      <c r="A111" s="9"/>
      <c r="B111" s="10"/>
      <c r="C111" s="84" t="s">
        <v>32</v>
      </c>
      <c r="D111" s="79" t="b">
        <f t="shared" ref="D111:F111" si="43">IF(D108&gt;1,(SUMIF($C$41:$C$92,"gusto",D41:D92))/(D23))</f>
        <v>0</v>
      </c>
      <c r="E111" s="79" t="b">
        <f t="shared" si="43"/>
        <v>0</v>
      </c>
      <c r="F111" s="79" t="b">
        <f t="shared" si="43"/>
        <v>0</v>
      </c>
      <c r="G111" s="85">
        <f>(SUMIF($C$41:$C$92,"gusto",G41:G92))/G23</f>
        <v>0.316</v>
      </c>
      <c r="H111" s="79" t="b">
        <f t="shared" ref="H111:O111" si="44">IF(H108&gt;1,(SUMIF($C$41:$C$92,"gusto",H41:H92))/(H23))</f>
        <v>0</v>
      </c>
      <c r="I111" s="79" t="b">
        <f t="shared" si="44"/>
        <v>0</v>
      </c>
      <c r="J111" s="79" t="b">
        <f t="shared" si="44"/>
        <v>0</v>
      </c>
      <c r="K111" s="79" t="b">
        <f t="shared" si="44"/>
        <v>0</v>
      </c>
      <c r="L111" s="79" t="b">
        <f t="shared" si="44"/>
        <v>0</v>
      </c>
      <c r="M111" s="79" t="b">
        <f t="shared" si="44"/>
        <v>0</v>
      </c>
      <c r="N111" s="79" t="b">
        <f t="shared" si="44"/>
        <v>0</v>
      </c>
      <c r="O111" s="79" t="b">
        <f t="shared" si="44"/>
        <v>0</v>
      </c>
      <c r="P111" s="81"/>
      <c r="Q111" s="82">
        <f t="shared" si="39"/>
        <v>0.316</v>
      </c>
      <c r="R111" s="83">
        <f t="shared" si="40"/>
        <v>0.316</v>
      </c>
      <c r="S111" s="10"/>
      <c r="T111" s="18"/>
      <c r="U111" s="66"/>
      <c r="V111" s="28"/>
      <c r="W111" s="36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8"/>
      <c r="FF111" s="18"/>
      <c r="FG111" s="18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</row>
    <row r="112" ht="15.75" customHeight="1">
      <c r="A112" s="9"/>
      <c r="B112" s="10"/>
      <c r="C112" s="86" t="s">
        <v>73</v>
      </c>
      <c r="D112" s="79" t="b">
        <f t="shared" ref="D112:F112" si="45">IF(D108&gt;1,D96/(D23))</f>
        <v>0</v>
      </c>
      <c r="E112" s="79" t="b">
        <f t="shared" si="45"/>
        <v>0</v>
      </c>
      <c r="F112" s="79" t="b">
        <f t="shared" si="45"/>
        <v>0</v>
      </c>
      <c r="G112" s="87">
        <f>G96/G23</f>
        <v>0.08</v>
      </c>
      <c r="H112" s="79" t="b">
        <f t="shared" ref="H112:O112" si="46">IF(H108&gt;1,H96/(H23))</f>
        <v>0</v>
      </c>
      <c r="I112" s="79" t="b">
        <f t="shared" si="46"/>
        <v>0</v>
      </c>
      <c r="J112" s="79" t="b">
        <f t="shared" si="46"/>
        <v>0</v>
      </c>
      <c r="K112" s="79" t="b">
        <f t="shared" si="46"/>
        <v>0</v>
      </c>
      <c r="L112" s="79" t="b">
        <f t="shared" si="46"/>
        <v>0</v>
      </c>
      <c r="M112" s="79" t="b">
        <f t="shared" si="46"/>
        <v>0</v>
      </c>
      <c r="N112" s="79" t="b">
        <f t="shared" si="46"/>
        <v>0</v>
      </c>
      <c r="O112" s="79" t="b">
        <f t="shared" si="46"/>
        <v>0</v>
      </c>
      <c r="P112" s="81"/>
      <c r="Q112" s="82">
        <f t="shared" si="39"/>
        <v>0.08</v>
      </c>
      <c r="R112" s="83">
        <f t="shared" si="40"/>
        <v>0.08</v>
      </c>
      <c r="S112" s="10"/>
      <c r="T112" s="18"/>
      <c r="U112" s="66"/>
      <c r="V112" s="28"/>
      <c r="W112" s="36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8"/>
      <c r="FF112" s="18"/>
      <c r="FG112" s="18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</row>
    <row r="113" ht="15.75" customHeight="1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8"/>
      <c r="U113" s="66"/>
      <c r="V113" s="28"/>
      <c r="W113" s="36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8"/>
      <c r="FF113" s="18"/>
      <c r="FG113" s="18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</row>
    <row r="114" ht="15.75" customHeight="1">
      <c r="A114" s="9"/>
      <c r="B114" s="35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8"/>
      <c r="U114" s="66"/>
      <c r="V114" s="28"/>
      <c r="W114" s="36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8"/>
      <c r="FF114" s="18"/>
      <c r="FG114" s="18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</row>
    <row r="115" ht="24.75" customHeight="1">
      <c r="A115" s="9"/>
      <c r="B115" s="88" t="s">
        <v>86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8"/>
      <c r="U115" s="66"/>
      <c r="V115" s="28"/>
      <c r="W115" s="36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8"/>
      <c r="FF115" s="18"/>
      <c r="FG115" s="18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</row>
    <row r="116" ht="15.75" customHeight="1">
      <c r="A116" s="9"/>
      <c r="B116" s="10"/>
      <c r="C116" s="78" t="s">
        <v>85</v>
      </c>
      <c r="D116" s="17" t="s">
        <v>87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8"/>
      <c r="U116" s="66"/>
      <c r="V116" s="28"/>
      <c r="W116" s="36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8"/>
      <c r="FF116" s="18"/>
      <c r="FG116" s="18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</row>
    <row r="117" ht="15.75" customHeight="1">
      <c r="A117" s="9"/>
      <c r="B117" s="10"/>
      <c r="C117" s="84" t="s">
        <v>32</v>
      </c>
      <c r="D117" s="17" t="s">
        <v>88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8"/>
      <c r="U117" s="66"/>
      <c r="V117" s="28"/>
      <c r="W117" s="36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8"/>
      <c r="FF117" s="18"/>
      <c r="FG117" s="18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</row>
    <row r="118" ht="15.75" customHeight="1">
      <c r="A118" s="9"/>
      <c r="B118" s="10"/>
      <c r="C118" s="86" t="s">
        <v>73</v>
      </c>
      <c r="D118" s="17" t="s">
        <v>89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8"/>
      <c r="U118" s="66"/>
      <c r="V118" s="28"/>
      <c r="W118" s="36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8"/>
      <c r="FF118" s="18"/>
      <c r="FG118" s="18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</row>
    <row r="119" ht="15.75" customHeight="1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8"/>
      <c r="U119" s="66"/>
      <c r="V119" s="28"/>
      <c r="W119" s="36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8"/>
      <c r="FF119" s="18"/>
      <c r="FG119" s="18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</row>
    <row r="120" ht="15.75" customHeight="1">
      <c r="A120" s="9"/>
      <c r="B120" s="10"/>
      <c r="C120" s="89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8"/>
      <c r="U120" s="66"/>
      <c r="V120" s="28"/>
      <c r="W120" s="36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8"/>
      <c r="FF120" s="18"/>
      <c r="FG120" s="18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</row>
    <row r="121" ht="15.75" customHeight="1">
      <c r="A121" s="9"/>
      <c r="B121" s="90" t="s">
        <v>90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</row>
    <row r="122" ht="15.75" customHeight="1">
      <c r="A122" s="9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</row>
    <row r="123" ht="15.75" customHeight="1">
      <c r="A123" s="9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</row>
    <row r="124" ht="18.75" customHeight="1">
      <c r="A124" s="9"/>
      <c r="B124" s="88" t="s">
        <v>91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</row>
    <row r="125" ht="15.75" customHeight="1">
      <c r="A125" s="9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</row>
    <row r="126" ht="15.75" customHeight="1">
      <c r="A126" s="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</row>
    <row r="127" ht="15.75" customHeight="1">
      <c r="A127" s="9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</row>
    <row r="128" ht="15.75" customHeight="1">
      <c r="A128" s="9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</row>
    <row r="129" ht="15.75" customHeight="1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</row>
    <row r="130" ht="15.75" customHeight="1">
      <c r="A130" s="9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</row>
    <row r="131" ht="15.75" customHeight="1">
      <c r="A131" s="9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</row>
    <row r="132" ht="15.75" customHeight="1">
      <c r="A132" s="9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</row>
    <row r="133" ht="15.75" customHeight="1">
      <c r="A133" s="9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</row>
    <row r="134" ht="15.75" customHeight="1">
      <c r="A134" s="9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</row>
    <row r="135" ht="15.75" customHeight="1">
      <c r="A135" s="9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</row>
    <row r="136" ht="15.75" customHeight="1">
      <c r="A136" s="9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</row>
    <row r="137" ht="15.75" customHeight="1">
      <c r="A137" s="9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</row>
    <row r="138" ht="15.75" customHeight="1">
      <c r="A138" s="9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</row>
    <row r="139" ht="15.75" customHeight="1">
      <c r="A139" s="9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</row>
    <row r="140" ht="15.75" customHeight="1">
      <c r="A140" s="9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</row>
    <row r="141" ht="15.75" customHeight="1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</row>
    <row r="142" ht="15.75" customHeight="1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</row>
    <row r="143" ht="15.75" customHeight="1">
      <c r="A143" s="9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</row>
    <row r="144" ht="15.75" customHeight="1">
      <c r="A144" s="9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</row>
    <row r="145" ht="15.75" customHeight="1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</row>
    <row r="146" ht="15.75" customHeight="1">
      <c r="A146" s="9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</row>
    <row r="147" ht="15.75" customHeight="1">
      <c r="A147" s="9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</row>
    <row r="148" ht="15.75" customHeight="1">
      <c r="A148" s="9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</row>
    <row r="149" ht="15.75" customHeight="1">
      <c r="A149" s="9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</row>
    <row r="150" ht="15.75" customHeight="1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</row>
    <row r="151" ht="15.75" customHeight="1">
      <c r="A151" s="9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</row>
    <row r="152" ht="15.75" customHeight="1">
      <c r="A152" s="9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</row>
    <row r="153" ht="15.75" customHeight="1">
      <c r="A153" s="9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</row>
    <row r="154" ht="15.75" customHeight="1">
      <c r="A154" s="9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</row>
    <row r="155" ht="15.75" customHeight="1">
      <c r="A155" s="9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</row>
    <row r="156" ht="15.75" customHeight="1">
      <c r="A156" s="9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</row>
    <row r="157" ht="15.75" customHeight="1">
      <c r="A157" s="9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</row>
    <row r="158" ht="15.75" customHeight="1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</row>
    <row r="159" ht="15.75" customHeight="1">
      <c r="A159" s="9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</row>
    <row r="160" ht="15.75" customHeight="1">
      <c r="A160" s="9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</row>
    <row r="161" ht="15.75" customHeight="1">
      <c r="A161" s="9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</row>
    <row r="162" ht="15.75" customHeight="1">
      <c r="A162" s="9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</row>
    <row r="163" ht="15.75" customHeight="1">
      <c r="A163" s="9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</row>
    <row r="164" ht="15.75" customHeight="1">
      <c r="A164" s="9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</row>
    <row r="165" ht="15.75" customHeight="1">
      <c r="A165" s="9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</row>
    <row r="166" ht="15.75" customHeight="1">
      <c r="A166" s="9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</row>
    <row r="167" ht="15.75" customHeight="1">
      <c r="A167" s="9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</row>
    <row r="168" ht="15.75" customHeight="1">
      <c r="A168" s="91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  <c r="BH168" s="92"/>
      <c r="BI168" s="92"/>
      <c r="BJ168" s="92"/>
      <c r="BK168" s="92"/>
      <c r="BL168" s="92"/>
      <c r="BM168" s="92"/>
      <c r="BN168" s="92"/>
      <c r="BO168" s="92"/>
      <c r="BP168" s="92"/>
      <c r="BQ168" s="92"/>
      <c r="BR168" s="92"/>
      <c r="BS168" s="92"/>
      <c r="BT168" s="92"/>
      <c r="BU168" s="92"/>
      <c r="BV168" s="92"/>
      <c r="BW168" s="92"/>
      <c r="BX168" s="92"/>
      <c r="BY168" s="92"/>
      <c r="BZ168" s="92"/>
      <c r="CA168" s="92"/>
      <c r="CB168" s="92"/>
      <c r="CC168" s="92"/>
      <c r="CD168" s="92"/>
      <c r="CE168" s="92"/>
      <c r="CF168" s="92"/>
      <c r="CG168" s="92"/>
      <c r="CH168" s="92"/>
      <c r="CI168" s="92"/>
      <c r="CJ168" s="92"/>
      <c r="CK168" s="92"/>
      <c r="CL168" s="92"/>
      <c r="CM168" s="92"/>
      <c r="CN168" s="92"/>
      <c r="CO168" s="92"/>
      <c r="CP168" s="92"/>
      <c r="CQ168" s="92"/>
      <c r="CR168" s="92"/>
      <c r="CS168" s="92"/>
      <c r="CT168" s="92"/>
      <c r="CU168" s="92"/>
      <c r="CV168" s="92"/>
      <c r="CW168" s="92"/>
      <c r="CX168" s="92"/>
      <c r="CY168" s="92"/>
      <c r="CZ168" s="92"/>
      <c r="DA168" s="92"/>
      <c r="DB168" s="92"/>
      <c r="DC168" s="92"/>
      <c r="DD168" s="92"/>
      <c r="DE168" s="92"/>
      <c r="DF168" s="92"/>
      <c r="DG168" s="92"/>
      <c r="DH168" s="92"/>
      <c r="DI168" s="92"/>
      <c r="DJ168" s="92"/>
      <c r="DK168" s="92"/>
      <c r="DL168" s="92"/>
      <c r="DM168" s="92"/>
      <c r="DN168" s="92"/>
      <c r="DO168" s="92"/>
      <c r="DP168" s="92"/>
      <c r="DQ168" s="92"/>
      <c r="DR168" s="92"/>
      <c r="DS168" s="92"/>
      <c r="DT168" s="92"/>
      <c r="DU168" s="92"/>
      <c r="DV168" s="92"/>
      <c r="DW168" s="92"/>
      <c r="DX168" s="92"/>
      <c r="DY168" s="92"/>
      <c r="DZ168" s="92"/>
      <c r="EA168" s="92"/>
      <c r="EB168" s="92"/>
      <c r="EC168" s="92"/>
      <c r="ED168" s="92"/>
      <c r="EE168" s="92"/>
      <c r="EF168" s="92"/>
      <c r="EG168" s="92"/>
      <c r="EH168" s="92"/>
      <c r="EI168" s="92"/>
      <c r="EJ168" s="92"/>
      <c r="EK168" s="92"/>
      <c r="EL168" s="92"/>
      <c r="EM168" s="92"/>
      <c r="EN168" s="92"/>
      <c r="EO168" s="92"/>
      <c r="EP168" s="92"/>
      <c r="EQ168" s="92"/>
      <c r="ER168" s="92"/>
      <c r="ES168" s="92"/>
      <c r="ET168" s="92"/>
      <c r="EU168" s="92"/>
      <c r="EV168" s="92"/>
      <c r="EW168" s="92"/>
      <c r="EX168" s="92"/>
      <c r="EY168" s="92"/>
      <c r="EZ168" s="92"/>
      <c r="FA168" s="92"/>
      <c r="FB168" s="92"/>
      <c r="FC168" s="92"/>
      <c r="FD168" s="92"/>
      <c r="FE168" s="92"/>
      <c r="FF168" s="92"/>
      <c r="FG168" s="92"/>
      <c r="FH168" s="92"/>
      <c r="FI168" s="92"/>
      <c r="FJ168" s="92"/>
      <c r="FK168" s="92"/>
      <c r="FL168" s="92"/>
      <c r="FM168" s="92"/>
      <c r="FN168" s="92"/>
      <c r="FO168" s="92"/>
      <c r="FP168" s="92"/>
      <c r="FQ168" s="92"/>
      <c r="FR168" s="92"/>
      <c r="FS168" s="92"/>
      <c r="FT168" s="92"/>
      <c r="FU168" s="92"/>
      <c r="FV168" s="92"/>
      <c r="FW168" s="92"/>
      <c r="FX168" s="92"/>
      <c r="FY168" s="92"/>
      <c r="FZ168" s="92"/>
    </row>
  </sheetData>
  <mergeCells count="3">
    <mergeCell ref="L1:Q1"/>
    <mergeCell ref="B13:C13"/>
    <mergeCell ref="T21:U21"/>
  </mergeCells>
  <printOptions/>
  <pageMargins bottom="0.75" footer="0.0" header="0.0" left="0.7" right="0.7" top="0.75"/>
  <pageSetup orientation="landscape"/>
  <headerFooter>
    <oddFooter>&amp;C000000&amp;P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2022-08-01T16:10:09Z</dcterms:created>
  <dc:creator>Víctor Rivera</dc:creator>
</cp:coreProperties>
</file>