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DO" sheetId="1" r:id="rId4"/>
    <sheet state="visible" name="ANÁLISIS" sheetId="2" r:id="rId5"/>
    <sheet state="visible" name="Valoración" sheetId="3" r:id="rId6"/>
    <sheet state="visible" name="V-VENTAS" sheetId="4" r:id="rId7"/>
    <sheet state="visible" name="I-INGRESOS" sheetId="5" r:id="rId8"/>
    <sheet state="visible" name="T-TESORERIA" sheetId="6" r:id="rId9"/>
    <sheet state="visible" name="A-APALANCAMIENTO" sheetId="7" r:id="rId10"/>
    <sheet state="visible" name="L-LIQUIDEZ" sheetId="8" r:id="rId11"/>
  </sheets>
  <definedNames/>
  <calcPr/>
</workbook>
</file>

<file path=xl/sharedStrings.xml><?xml version="1.0" encoding="utf-8"?>
<sst xmlns="http://schemas.openxmlformats.org/spreadsheetml/2006/main" count="222" uniqueCount="144">
  <si>
    <t>FECHA</t>
  </si>
  <si>
    <t>Rango de Puntos</t>
  </si>
  <si>
    <t>Resultado</t>
  </si>
  <si>
    <t>Interpretación</t>
  </si>
  <si>
    <t>ACCIÓN</t>
  </si>
  <si>
    <t>90% - 100%</t>
  </si>
  <si>
    <t>Excelente</t>
  </si>
  <si>
    <t>La empresa tiene indicadores sólidos en todos los aspectos del análisis.</t>
  </si>
  <si>
    <t>Puntaje Total</t>
  </si>
  <si>
    <t>70% - 89%</t>
  </si>
  <si>
    <t>Buena</t>
  </si>
  <si>
    <t>La empresa tiene un buen desempeño, pero hay algunos puntos a mejorar en ciertos indicadores.</t>
  </si>
  <si>
    <t>Calificación</t>
  </si>
  <si>
    <t>50% - 69%</t>
  </si>
  <si>
    <t>Promedio</t>
  </si>
  <si>
    <t>La empresa cumple con algunos aspectos, pero otros indicadores clave están débiles.</t>
  </si>
  <si>
    <t>30% - 49%</t>
  </si>
  <si>
    <t>Debilidades significativas</t>
  </si>
  <si>
    <t>Muchos indicadores clave muestran riesgos o inconsistencias.</t>
  </si>
  <si>
    <t>Detalle resultado:</t>
  </si>
  <si>
    <t>0% - 29%</t>
  </si>
  <si>
    <t>Alto Riesgo</t>
  </si>
  <si>
    <t>La empresa tiene graves problemas en varias áreas financieras, lo que hace que la inversión sea muy riesgosa.</t>
  </si>
  <si>
    <t>Puntos</t>
  </si>
  <si>
    <t>Valoración</t>
  </si>
  <si>
    <t>V-VENTAS</t>
  </si>
  <si>
    <t>I-INGRESOS</t>
  </si>
  <si>
    <t>T-TESORERÍA</t>
  </si>
  <si>
    <t>A-APALANCAMIENTO</t>
  </si>
  <si>
    <t>L-LIQUIDEZ</t>
  </si>
  <si>
    <t>TOTAL</t>
  </si>
  <si>
    <t>INDUSTRIA</t>
  </si>
  <si>
    <t>EMPRESA PAR</t>
  </si>
  <si>
    <t>VALORACIÓN:</t>
  </si>
  <si>
    <t>Comparación PER</t>
  </si>
  <si>
    <t>CONTRA QUE COMPARAS</t>
  </si>
  <si>
    <t>INDICADOR DE LA ACCIÓN</t>
  </si>
  <si>
    <t>INDICADOR DE LA COMPARACIÓN</t>
  </si>
  <si>
    <t>¿CUMPLE?</t>
  </si>
  <si>
    <t>PUNTOS</t>
  </si>
  <si>
    <t>PER</t>
  </si>
  <si>
    <t>Menor a Indurstria</t>
  </si>
  <si>
    <t>Menor a su Histórico</t>
  </si>
  <si>
    <t>PEG Ratio</t>
  </si>
  <si>
    <t>Menor a 1</t>
  </si>
  <si>
    <t>P/B (Price to Book Ratio)</t>
  </si>
  <si>
    <t>MÉTODO VITAL:</t>
  </si>
  <si>
    <t>¿Los ingresos son crecientes?</t>
  </si>
  <si>
    <t>Crecimiento de Ingresos Brutos (Revenue Growth)</t>
  </si>
  <si>
    <t>Mayor a Industria</t>
  </si>
  <si>
    <t>Margen Bruto
(Gross Margin)</t>
  </si>
  <si>
    <t>¿Los ingresos netos son crecientes?</t>
  </si>
  <si>
    <t>ROA (Return on Assets)</t>
  </si>
  <si>
    <t>Mayor a 10%</t>
  </si>
  <si>
    <t>ROE (Return on Equity)</t>
  </si>
  <si>
    <t>ROIC
(Return on Invested Capital)</t>
  </si>
  <si>
    <t>Margen Operativo
(Operating Margin)</t>
  </si>
  <si>
    <t>Margen Neto (Net Margin)</t>
  </si>
  <si>
    <t>¿El Free Cash Flow es creciente?</t>
  </si>
  <si>
    <t>Margen de FCF
(Free Cash Flow Margin)</t>
  </si>
  <si>
    <t>P/FCF
(Price to Free Cash Flow)</t>
  </si>
  <si>
    <t>Menor a Industria</t>
  </si>
  <si>
    <t>Deuda/Patrimonio (Debt-to-Equity Ratio)</t>
  </si>
  <si>
    <t>Menor a 100%</t>
  </si>
  <si>
    <t>Cobertura de Intereses
(Interest Coverage)</t>
  </si>
  <si>
    <t>Mayor a 100%</t>
  </si>
  <si>
    <t>Ratio de Liquidez Corriente (Current Ratio)</t>
  </si>
  <si>
    <t>Mayor a 1</t>
  </si>
  <si>
    <t>Quick Ratio (Prueba Ácida)</t>
  </si>
  <si>
    <t>Indicador</t>
  </si>
  <si>
    <t>Que mide</t>
  </si>
  <si>
    <t>Fórmula</t>
  </si>
  <si>
    <t>¿Qué buscamos?</t>
  </si>
  <si>
    <t>Ejemplo</t>
  </si>
  <si>
    <t>PER (Price to Earnings Ratio)</t>
  </si>
  <si>
    <t>Relación entre el precio de la acción y las ganancias por acción (EPS).</t>
  </si>
  <si>
    <t>PER = Precio de la Acción / Ganancias por Acción (EPS)</t>
  </si>
  <si>
    <t>Un PER bajo puede indicar que la acción está barata en relación con sus beneficios, aunque debe analizarse junto a otros indicadores. Debe ser menor al promedio de la industria o empresa par.</t>
  </si>
  <si>
    <t>Si el precio de la acción es $20 y las ganancias por acción (EPS) son $2, el PER sería 10. Si el promedio de la industria es 15, este PER indicaría que la acción podría estar infravalorada.</t>
  </si>
  <si>
    <t>Relación entre el P/E y el crecimiento proyectado de las utilidades.</t>
  </si>
  <si>
    <t>PEG = PER / Crecimiento Anual de Utilidades (%)</t>
  </si>
  <si>
    <t>Un PEG bajo sugiere que la acción está barata en relación con su crecimiento. Debe ser menor a 1.</t>
  </si>
  <si>
    <t>Si el P/E de una acción es 15 y el crecimiento esperado de las utilidades es del 20%, el PEG sería 0,75, lo que indicaría que la acción está barata en relación con su crecimiento.</t>
  </si>
  <si>
    <t>Relación entre el precio de mercado de la empresa y su valor contable por acción.</t>
  </si>
  <si>
    <t>P/B = Precio de la Acción / Valor Contable por Acción</t>
  </si>
  <si>
    <t>Un P/B bajo puede indicar que la acción está barata en relación con el valor de sus activos netos. Debe ser menor al promedio de la industria.</t>
  </si>
  <si>
    <t>Si el precio de la acción es $30 y el valor contable por acción es $20, el P/B sería 1,5. Si el promedio de la industria es 2, este valor indicaría que la acción está relativamente barata.</t>
  </si>
  <si>
    <t>Mide el cambio porcentual en los ingresos brutos (ventas totales) de un período a otro.</t>
  </si>
  <si>
    <t>(Crecimiento de Ingresos) = (Ingresos Actuales - Ingresos Anteriores) / Ingresos Anteriores * 100</t>
  </si>
  <si>
    <t>Queremos crecimiento positivo y sostenido. Si el crecimiento es mayor que el histórico o el de la industria, es una buena señal.</t>
  </si>
  <si>
    <t>Si una empresa pasó de 1M a 1.2M en ventas, su crecimiento fue del 20%. Si el promedio del sector es 15%, su crecimiento es superior.</t>
  </si>
  <si>
    <t>Margen Bruto (Gross Margin)</t>
  </si>
  <si>
    <t>Indica el porcentaje de ingresos que la empresa retiene después de cubrir el costo de ventas (COGS).</t>
  </si>
  <si>
    <t>Margen Bruto = (Ingresos - Costo de Ventas) / Ingresos * 100</t>
  </si>
  <si>
    <t>Debe ser mayor o igual al promedio de la industria.</t>
  </si>
  <si>
    <t>Si una empresa tiene ingresos de $1,000,000 y costo de ventas de $600,000, el margen bruto = (1,000,000 - 600,000) / 1,000,000 * 100 = 40%. Si el promedio del sector es 35%, está por encima.</t>
  </si>
  <si>
    <t>Mide la rentabilidad de la empresa en relación con sus activos totales.</t>
  </si>
  <si>
    <t>ROA = Utilidad Neta / Activos Totales</t>
  </si>
  <si>
    <t>Buscamos un ROA superior al 5%, lo que indica que la empresa genera una buena rentabilidad con sus activos.</t>
  </si>
  <si>
    <t>Si la utilidad neta es $200,000 y los activos totales son $2,500,000, el ROA sería 8%. Un ROA mayor a 5% es señal de eficiencia en el uso de activos.</t>
  </si>
  <si>
    <t>Mide la rentabilidad de la empresa en relación con el capital de los accionistas.</t>
  </si>
  <si>
    <t>ROE = Utilidad Neta / Patrimonio Neto</t>
  </si>
  <si>
    <t>Buscamos un ROE superior al 10%, lo que indica que la empresa está generando un buen retorno para sus accionistas.</t>
  </si>
  <si>
    <t>Si la utilidad neta es $300,000 y el patrimonio neto es $2,000,000, el ROE sería 15%. Un ROE mayor al 10% es una buena señal para los inversionistas.</t>
  </si>
  <si>
    <t>ROIC (Return on Invested Capital)</t>
  </si>
  <si>
    <t>Mide el retorno generado por la empresa sobre el capital invertido.</t>
  </si>
  <si>
    <t>ROIC = (Utilidad Neta - Dividendos) / Capital Invertido</t>
  </si>
  <si>
    <t>Queremos un ROIC superior al 10%, lo que indica que la empresa está utilizando eficientemente su capital.</t>
  </si>
  <si>
    <t>Si la utilidad neta es $500,000 y el capital invertido es $3,000,000, el ROIC sería 16.67%. Un ROIC mayor al 10% es señal de eficiencia.</t>
  </si>
  <si>
    <t>Margen Operativo (Operating Margin)</t>
  </si>
  <si>
    <t>Porcentaje de las ventas que queda como ganancia después de cubrir los costos operativos, pero antes de intereses e impuestos.</t>
  </si>
  <si>
    <t>Margen Operativo = (Utilidad Operativa / Ingresos) * 100</t>
  </si>
  <si>
    <t>Debe ser mayor al promedio de la industria o empresa par.</t>
  </si>
  <si>
    <t>Si una empresa tiene ingresos de $1,000,000 y una utilidad operativa de $200,000, el margen operativo sería 20%. Si el promedio de la industria es 15%, la empresa estaría por encima, lo que es una señal positiva.</t>
  </si>
  <si>
    <t>Porcentaje de las ventas que queda como ganancia neta después de deducir todos los gastos, incluidos intereses e impuestos.</t>
  </si>
  <si>
    <t>Margen Neto = (Utilidad Neta / Ingresos) * 100</t>
  </si>
  <si>
    <t>Debe ser mayor al promedio de la industria o superior a su histórico.</t>
  </si>
  <si>
    <t>Si una empresa tiene ingresos de $1,000,000 y una utilidad neta de $150,000, el margen neto sería 15%. Si el promedio de la industria es 12%, la empresa estaría por encima, lo que es una señal positiva.</t>
  </si>
  <si>
    <t>Margen de FCF (Free Cash Flow Margin)</t>
  </si>
  <si>
    <t>Porcentaje del flujo de caja libre sobre los ingresos totales.</t>
  </si>
  <si>
    <t>Margen de FCF = (Flujo de Caja Libre / Ingresos) * 100</t>
  </si>
  <si>
    <t>Si el FCF es de $50 millones y los ingresos son $500 millones, el margen de FCF sería 10%, lo que indica una buena conversión de ventas en efectivo disponible.</t>
  </si>
  <si>
    <t>P/FCF (Price to Free Cash Flow)</t>
  </si>
  <si>
    <t>Relación entre el precio de mercado de la empresa y su flujo de caja libre anual.</t>
  </si>
  <si>
    <t>P/FCF = Precio de Mercado / Flujo de Caja Libre</t>
  </si>
  <si>
    <t>Un P/FCF bajo puede indicar que la acción está barata en relación con el efectivo que genera. Debe ser menor al promedio de la industria o empresa par.</t>
  </si>
  <si>
    <t>Si el precio de mercado es $500 millones y el flujo de caja libre anual es $50 millones, el P/FCF sería 10. Si el promedio de la industria es 15, este valor indicaría una valoración atractiva.</t>
  </si>
  <si>
    <t>Mide el nivel de deuda de una empresa en comparación con su patrimonio o capital propio.</t>
  </si>
  <si>
    <t>(Deuda/Patrimonio) = Deuda Total / Patrimonio Total</t>
  </si>
  <si>
    <t>Menor a 1 (o 100%) porque indica que la empresa tiene un balance adecuado entre deuda y capital propio, lo que sugiere que no depende excesivamente de la deuda para financiarse, lo que reduce el riesgo financiero.</t>
  </si>
  <si>
    <t>Si una empresa tiene $500,000 de deuda total y $700,000 de patrimonio, la relación de deuda/patrimonio sería 0.71, lo cual es saludable.</t>
  </si>
  <si>
    <t>Ratio de Cobertura de Deuda (Debt Coverage Ratio)</t>
  </si>
  <si>
    <t>Mide la capacidad de la empresa para cubrir sus pagos de deuda con sus ingresos operativos.</t>
  </si>
  <si>
    <t>(Ratio de Cobertura de Deuda) = EBIT / Intereses</t>
  </si>
  <si>
    <t>Mayor a 1 porque muestra que la empresa tiene una gran capacidad para generar ganancias para cubrir con sus pagos de deuda.</t>
  </si>
  <si>
    <t>Si el EBIT es $1,000,000 y los pagos de intereses son $300,000, el ratio de cobertura de deuda es 3.33. Esto significa que la empresa tiene 3.33 veces más ganancias que sus intereses</t>
  </si>
  <si>
    <t>Mide la capacidad de la empresa para cubrir sus pasivos a corto plazo con sus activos a corto plazo.</t>
  </si>
  <si>
    <t>Ratio de Liquidez Corriente = Activos Corrientes / Pasivos Corrientes</t>
  </si>
  <si>
    <t>Buscamos que el current ratio sea superior a 1, lo que indica que la empresa tiene suficientes activos líquidos para cubrir sus deudas a corto plazo.</t>
  </si>
  <si>
    <t>Si una empresa tiene $1,000,000 en activos corrientes y $800,000 en pasivos corrientes, el current ratio sería 1.25, lo cual es una buena señal de liquidez.</t>
  </si>
  <si>
    <t>Mide la capacidad de la empresa para cubrir sus deudas a corto plazo sin contar con inventarios.</t>
  </si>
  <si>
    <t>Quick Ratio = (Activos Corrientes - Inventarios) / Pasivos Corrientes</t>
  </si>
  <si>
    <t>Queremos un quick ratio superior a 1, lo que indica que la empresa tiene suficiente liquidez para cubrir sus deudas inmediatas sin depender de la venta de inventarios.</t>
  </si>
  <si>
    <t>Si una empresa tiene $1,200,000 en activos corrientes, $400,000 en inventarios, y $800,000 en pasivos corrientes, el quick ratio sería 1.0.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</si>
</sst>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>
      <color rgb="FFFFFFFF"/>
      <name val="Arial"/>
      <scheme val="minor"/>
    </font>
  </fonts>
  <fills count="11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38761D"/>
        <bgColor rgb="FF38761D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9CB9C"/>
        <bgColor rgb="FFF9CB9C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11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2" fillId="0" fontId="1" numFmtId="164" xfId="0" applyAlignment="1" applyBorder="1" applyFont="1" applyNumberFormat="1">
      <alignment horizontal="center" shrinkToFit="0" vertical="center" wrapText="1"/>
    </xf>
    <xf borderId="3" fillId="2" fontId="3" numFmtId="0" xfId="0" applyAlignment="1" applyBorder="1" applyFill="1" applyFont="1">
      <alignment horizontal="center" readingOrder="0" shrinkToFit="0" vertical="center" wrapText="1"/>
    </xf>
    <xf borderId="4" fillId="0" fontId="2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center" readingOrder="0" shrinkToFit="0" vertical="center" wrapText="1"/>
    </xf>
    <xf borderId="3" fillId="3" fontId="4" numFmtId="0" xfId="0" applyAlignment="1" applyBorder="1" applyFill="1" applyFont="1">
      <alignment horizontal="center" readingOrder="0" shrinkToFit="0" vertical="center" wrapText="1"/>
    </xf>
    <xf borderId="3" fillId="4" fontId="1" numFmtId="0" xfId="0" applyAlignment="1" applyBorder="1" applyFill="1" applyFont="1">
      <alignment horizontal="center" readingOrder="0" shrinkToFit="0" vertical="center" wrapText="1"/>
    </xf>
    <xf borderId="5" fillId="0" fontId="1" numFmtId="10" xfId="0" applyAlignment="1" applyBorder="1" applyFont="1" applyNumberFormat="1">
      <alignment horizontal="center" shrinkToFit="0" vertical="center" wrapText="1"/>
    </xf>
    <xf borderId="3" fillId="5" fontId="1" numFmtId="0" xfId="0" applyAlignment="1" applyBorder="1" applyFill="1" applyFont="1">
      <alignment horizontal="center" readingOrder="0" shrinkToFit="0" vertical="center" wrapText="1"/>
    </xf>
    <xf borderId="6" fillId="0" fontId="2" numFmtId="0" xfId="0" applyAlignment="1" applyBorder="1" applyFont="1">
      <alignment horizontal="center" readingOrder="0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3" fillId="6" fontId="1" numFmtId="0" xfId="0" applyAlignment="1" applyBorder="1" applyFill="1" applyFont="1">
      <alignment horizontal="center" readingOrder="0" shrinkToFit="0" vertical="center" wrapText="1"/>
    </xf>
    <xf borderId="0" fillId="0" fontId="2" numFmtId="0" xfId="0" applyAlignment="1" applyFont="1">
      <alignment readingOrder="0"/>
    </xf>
    <xf borderId="3" fillId="7" fontId="4" numFmtId="0" xfId="0" applyAlignment="1" applyBorder="1" applyFill="1" applyFont="1">
      <alignment horizontal="center" readingOrder="0" shrinkToFit="0" vertical="center" wrapText="1"/>
    </xf>
    <xf borderId="3" fillId="2" fontId="4" numFmtId="0" xfId="0" applyAlignment="1" applyBorder="1" applyFont="1">
      <alignment horizontal="center"/>
    </xf>
    <xf borderId="3" fillId="2" fontId="3" numFmtId="0" xfId="0" applyAlignment="1" applyBorder="1" applyFont="1">
      <alignment horizontal="center" readingOrder="0"/>
    </xf>
    <xf borderId="3" fillId="8" fontId="2" numFmtId="0" xfId="0" applyAlignment="1" applyBorder="1" applyFill="1" applyFont="1">
      <alignment horizontal="center" readingOrder="0"/>
    </xf>
    <xf borderId="3" fillId="8" fontId="1" numFmtId="0" xfId="0" applyAlignment="1" applyBorder="1" applyFont="1">
      <alignment horizontal="center"/>
    </xf>
    <xf borderId="3" fillId="8" fontId="1" numFmtId="10" xfId="0" applyAlignment="1" applyBorder="1" applyFont="1" applyNumberFormat="1">
      <alignment horizontal="center"/>
    </xf>
    <xf borderId="3" fillId="0" fontId="2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/>
    </xf>
    <xf borderId="3" fillId="0" fontId="1" numFmtId="10" xfId="0" applyAlignment="1" applyBorder="1" applyFont="1" applyNumberFormat="1">
      <alignment horizontal="center"/>
    </xf>
    <xf borderId="8" fillId="5" fontId="2" numFmtId="0" xfId="0" applyAlignment="1" applyBorder="1" applyFont="1">
      <alignment horizontal="center" readingOrder="0"/>
    </xf>
    <xf borderId="9" fillId="5" fontId="1" numFmtId="0" xfId="0" applyAlignment="1" applyBorder="1" applyFont="1">
      <alignment horizontal="center"/>
    </xf>
    <xf borderId="10" fillId="5" fontId="1" numFmtId="10" xfId="0" applyAlignment="1" applyBorder="1" applyFont="1" applyNumberFormat="1">
      <alignment horizontal="center"/>
    </xf>
    <xf borderId="3" fillId="0" fontId="2" numFmtId="0" xfId="0" applyAlignment="1" applyBorder="1" applyFont="1">
      <alignment horizontal="center" readingOrder="0" shrinkToFit="0" vertical="center" wrapText="1"/>
    </xf>
    <xf borderId="3" fillId="0" fontId="1" numFmtId="164" xfId="0" applyAlignment="1" applyBorder="1" applyFont="1" applyNumberFormat="1">
      <alignment horizontal="center"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3" fillId="7" fontId="3" numFmtId="0" xfId="0" applyAlignment="1" applyBorder="1" applyFont="1">
      <alignment horizontal="center" readingOrder="0" shrinkToFit="0" vertical="center" wrapText="1"/>
    </xf>
    <xf borderId="3" fillId="9" fontId="1" numFmtId="0" xfId="0" applyAlignment="1" applyBorder="1" applyFill="1" applyFont="1">
      <alignment horizontal="center" readingOrder="0" shrinkToFit="0" vertical="center" wrapText="1"/>
    </xf>
    <xf borderId="3" fillId="10" fontId="1" numFmtId="0" xfId="0" applyAlignment="1" applyBorder="1" applyFill="1" applyFont="1">
      <alignment horizontal="center" shrinkToFit="0" vertical="center" wrapText="1"/>
    </xf>
    <xf borderId="3" fillId="9" fontId="1" numFmtId="0" xfId="0" applyAlignment="1" applyBorder="1" applyFont="1">
      <alignment horizontal="center" shrinkToFit="0" vertical="center" wrapText="1"/>
    </xf>
    <xf borderId="3" fillId="0" fontId="1" numFmtId="10" xfId="0" applyAlignment="1" applyBorder="1" applyFont="1" applyNumberFormat="1">
      <alignment horizontal="center" readingOrder="0" shrinkToFit="0" vertical="center" wrapText="1"/>
    </xf>
    <xf borderId="3" fillId="10" fontId="1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7">
    <dxf>
      <font>
        <color rgb="FFFFFFFF"/>
      </font>
      <fill>
        <patternFill patternType="solid">
          <fgColor rgb="FF38761D"/>
          <bgColor rgb="FF38761D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>
        <color rgb="FFFFFFFF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8.38"/>
    <col customWidth="1" min="5" max="5" width="6.25"/>
    <col customWidth="1" min="6" max="6" width="13.88"/>
    <col customWidth="1" min="8" max="8" width="47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1.5" customHeight="1">
      <c r="A2" s="2"/>
      <c r="B2" s="3" t="s">
        <v>0</v>
      </c>
      <c r="C2" s="4" t="str">
        <f>'ANÁLISIS'!C2</f>
        <v/>
      </c>
      <c r="D2" s="2"/>
      <c r="E2" s="2"/>
      <c r="F2" s="5" t="s">
        <v>1</v>
      </c>
      <c r="G2" s="5" t="s">
        <v>2</v>
      </c>
      <c r="H2" s="5" t="s">
        <v>3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31.5" customHeight="1">
      <c r="A3" s="2"/>
      <c r="B3" s="6" t="s">
        <v>4</v>
      </c>
      <c r="C3" s="7" t="str">
        <f>'ANÁLISIS'!C3</f>
        <v/>
      </c>
      <c r="D3" s="2"/>
      <c r="E3" s="2"/>
      <c r="F3" s="8" t="s">
        <v>5</v>
      </c>
      <c r="G3" s="9" t="s">
        <v>6</v>
      </c>
      <c r="H3" s="8" t="s">
        <v>7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1.5" customHeight="1">
      <c r="A4" s="2"/>
      <c r="B4" s="6" t="s">
        <v>8</v>
      </c>
      <c r="C4" s="7">
        <f>SUM(C9:C14)</f>
        <v>0</v>
      </c>
      <c r="D4" s="2"/>
      <c r="E4" s="2"/>
      <c r="F4" s="8" t="s">
        <v>9</v>
      </c>
      <c r="G4" s="10" t="s">
        <v>10</v>
      </c>
      <c r="H4" s="8" t="s">
        <v>11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1.5" customHeight="1">
      <c r="A5" s="2"/>
      <c r="B5" s="6" t="s">
        <v>12</v>
      </c>
      <c r="C5" s="11">
        <f>D15</f>
        <v>0</v>
      </c>
      <c r="D5" s="2"/>
      <c r="E5" s="2"/>
      <c r="F5" s="8" t="s">
        <v>13</v>
      </c>
      <c r="G5" s="12" t="s">
        <v>14</v>
      </c>
      <c r="H5" s="8" t="s">
        <v>15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31.5" customHeight="1">
      <c r="A6" s="2"/>
      <c r="B6" s="13" t="s">
        <v>2</v>
      </c>
      <c r="C6" s="14">
        <f>IF(C5=0,0, IF(C5&lt;30%,G7, IF(AND(C5&gt;=30%,C5&lt;50%),G6,IF(AND(C5&gt;=50%,C5&lt;70%),G5,IF(AND(C5&gt;=70%,C5&lt;90%),G4, IF(C5&gt;=90%,G3,""))))))</f>
        <v>0</v>
      </c>
      <c r="D6" s="2"/>
      <c r="E6" s="2"/>
      <c r="F6" s="8" t="s">
        <v>16</v>
      </c>
      <c r="G6" s="15" t="s">
        <v>17</v>
      </c>
      <c r="H6" s="8" t="s">
        <v>18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1.5" customHeight="1">
      <c r="A7" s="2"/>
      <c r="B7" s="16" t="s">
        <v>19</v>
      </c>
      <c r="D7" s="2"/>
      <c r="E7" s="2"/>
      <c r="F7" s="8" t="s">
        <v>20</v>
      </c>
      <c r="G7" s="17" t="s">
        <v>21</v>
      </c>
      <c r="H7" s="8" t="s">
        <v>22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18"/>
      <c r="C8" s="19" t="s">
        <v>23</v>
      </c>
      <c r="D8" s="19" t="s">
        <v>12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0" t="s">
        <v>24</v>
      </c>
      <c r="C9" s="21">
        <f>SUM('ANÁLISIS'!G7:G10)</f>
        <v>0</v>
      </c>
      <c r="D9" s="22">
        <f>C9/4</f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3" t="s">
        <v>25</v>
      </c>
      <c r="C10" s="24">
        <f>SUM('ANÁLISIS'!G14:G16)</f>
        <v>0</v>
      </c>
      <c r="D10" s="25">
        <f>C10/3</f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23" t="s">
        <v>26</v>
      </c>
      <c r="C11" s="24">
        <f>SUM('ANÁLISIS'!G18:G23)</f>
        <v>0</v>
      </c>
      <c r="D11" s="25">
        <f>C11/6</f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23" t="s">
        <v>27</v>
      </c>
      <c r="C12" s="24">
        <f>SUM('ANÁLISIS'!G25:G27)</f>
        <v>0</v>
      </c>
      <c r="D12" s="25">
        <f>C12/3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23" t="s">
        <v>28</v>
      </c>
      <c r="C13" s="24">
        <f>SUM('ANÁLISIS'!G29:G30)</f>
        <v>0</v>
      </c>
      <c r="D13" s="25">
        <f t="shared" ref="D13:D14" si="1">C13/2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23" t="s">
        <v>29</v>
      </c>
      <c r="C14" s="24">
        <f>SUM('ANÁLISIS'!G32:G33)</f>
        <v>0</v>
      </c>
      <c r="D14" s="25">
        <f t="shared" si="1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26" t="s">
        <v>30</v>
      </c>
      <c r="C15" s="27">
        <f>SUM(C9:C14)</f>
        <v>0</v>
      </c>
      <c r="D15" s="28">
        <f>C15/20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conditionalFormatting sqref="C6">
    <cfRule type="cellIs" dxfId="0" priority="1" operator="equal">
      <formula>"Excelente"</formula>
    </cfRule>
  </conditionalFormatting>
  <conditionalFormatting sqref="C6">
    <cfRule type="cellIs" dxfId="1" priority="2" operator="equal">
      <formula>"Buena"</formula>
    </cfRule>
  </conditionalFormatting>
  <conditionalFormatting sqref="C6">
    <cfRule type="cellIs" dxfId="2" priority="3" operator="equal">
      <formula>"Promedio"</formula>
    </cfRule>
  </conditionalFormatting>
  <conditionalFormatting sqref="C6">
    <cfRule type="cellIs" dxfId="3" priority="4" operator="equal">
      <formula>"Debilidades significativas"</formula>
    </cfRule>
  </conditionalFormatting>
  <conditionalFormatting sqref="C6">
    <cfRule type="cellIs" dxfId="4" priority="5" operator="equal">
      <formula>"Alto Riesgo"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6.25"/>
    <col customWidth="1" min="3" max="3" width="21.0"/>
    <col customWidth="1" min="4" max="4" width="17.13"/>
    <col customWidth="1" min="5" max="5" width="19.13"/>
    <col customWidth="1" min="6" max="6" width="30.5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9" t="s">
        <v>0</v>
      </c>
      <c r="C2" s="30"/>
      <c r="D2" s="2"/>
      <c r="E2" s="29" t="s">
        <v>31</v>
      </c>
      <c r="F2" s="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9" t="s">
        <v>4</v>
      </c>
      <c r="C3" s="8"/>
      <c r="D3" s="2"/>
      <c r="E3" s="29" t="s">
        <v>32</v>
      </c>
      <c r="F3" s="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31" t="s">
        <v>33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32" t="s">
        <v>34</v>
      </c>
      <c r="C6" s="32" t="s">
        <v>35</v>
      </c>
      <c r="D6" s="32" t="s">
        <v>36</v>
      </c>
      <c r="E6" s="32" t="s">
        <v>37</v>
      </c>
      <c r="F6" s="32" t="s">
        <v>38</v>
      </c>
      <c r="G6" s="31" t="s">
        <v>39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31.5" customHeight="1">
      <c r="A7" s="2"/>
      <c r="B7" s="29" t="s">
        <v>40</v>
      </c>
      <c r="C7" s="33" t="s">
        <v>41</v>
      </c>
      <c r="D7" s="8"/>
      <c r="E7" s="8"/>
      <c r="F7" s="34" t="str">
        <f t="shared" ref="F7:F8" si="1">IF(E7="","", IF(D7&lt;E7,"Si","No"))</f>
        <v/>
      </c>
      <c r="G7" s="2">
        <f t="shared" ref="G7:G10" si="2">IF(F7="Si",1,0)</f>
        <v>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31.5" customHeight="1">
      <c r="A8" s="2"/>
      <c r="B8" s="29" t="s">
        <v>40</v>
      </c>
      <c r="C8" s="33" t="s">
        <v>42</v>
      </c>
      <c r="D8" s="8"/>
      <c r="E8" s="8"/>
      <c r="F8" s="34" t="str">
        <f t="shared" si="1"/>
        <v/>
      </c>
      <c r="G8" s="2">
        <f t="shared" si="2"/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1.5" customHeight="1">
      <c r="A9" s="2"/>
      <c r="B9" s="29" t="s">
        <v>43</v>
      </c>
      <c r="C9" s="33" t="s">
        <v>44</v>
      </c>
      <c r="D9" s="8"/>
      <c r="E9" s="35"/>
      <c r="F9" s="34" t="str">
        <f>IF(D9="","", IF(D9&lt;1,"Si","No"))</f>
        <v/>
      </c>
      <c r="G9" s="2">
        <f t="shared" si="2"/>
        <v>0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31.5" customHeight="1">
      <c r="A10" s="2"/>
      <c r="B10" s="29" t="s">
        <v>45</v>
      </c>
      <c r="C10" s="33" t="s">
        <v>41</v>
      </c>
      <c r="D10" s="8"/>
      <c r="E10" s="8"/>
      <c r="F10" s="34" t="str">
        <f>IF(E10="","", IF(D10&lt;E10,"Si","No"))</f>
        <v/>
      </c>
      <c r="G10" s="2">
        <f t="shared" si="2"/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31" t="s">
        <v>46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31.5" customHeight="1">
      <c r="A13" s="2"/>
      <c r="B13" s="5" t="s">
        <v>25</v>
      </c>
      <c r="C13" s="5" t="s">
        <v>35</v>
      </c>
      <c r="D13" s="5" t="s">
        <v>36</v>
      </c>
      <c r="E13" s="5" t="s">
        <v>37</v>
      </c>
      <c r="F13" s="5" t="s">
        <v>38</v>
      </c>
      <c r="G13" s="31" t="s">
        <v>39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31.5" customHeight="1">
      <c r="A14" s="2"/>
      <c r="B14" s="29" t="s">
        <v>47</v>
      </c>
      <c r="C14" s="33"/>
      <c r="D14" s="35"/>
      <c r="E14" s="35"/>
      <c r="F14" s="8"/>
      <c r="G14" s="2">
        <f t="shared" ref="G14:G16" si="3">IF(F14="Si",1,0)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31.5" customHeight="1">
      <c r="A15" s="2"/>
      <c r="B15" s="29" t="s">
        <v>48</v>
      </c>
      <c r="C15" s="33" t="s">
        <v>49</v>
      </c>
      <c r="D15" s="36"/>
      <c r="E15" s="36"/>
      <c r="F15" s="34" t="str">
        <f t="shared" ref="F15:F16" si="4">IF(E15="","", IF(D15&gt;E15,"Si","No"))</f>
        <v/>
      </c>
      <c r="G15" s="2">
        <f t="shared" si="3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31.5" customHeight="1">
      <c r="A16" s="2"/>
      <c r="B16" s="29" t="s">
        <v>50</v>
      </c>
      <c r="C16" s="33" t="s">
        <v>49</v>
      </c>
      <c r="D16" s="36"/>
      <c r="E16" s="36"/>
      <c r="F16" s="34" t="str">
        <f t="shared" si="4"/>
        <v/>
      </c>
      <c r="G16" s="2">
        <f t="shared" si="3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31.5" customHeight="1">
      <c r="A17" s="2"/>
      <c r="B17" s="5" t="s">
        <v>26</v>
      </c>
      <c r="C17" s="5" t="s">
        <v>35</v>
      </c>
      <c r="D17" s="5" t="s">
        <v>36</v>
      </c>
      <c r="E17" s="5" t="s">
        <v>37</v>
      </c>
      <c r="F17" s="5" t="s">
        <v>38</v>
      </c>
      <c r="G17" s="31" t="s">
        <v>39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31.5" customHeight="1">
      <c r="A18" s="2"/>
      <c r="B18" s="29" t="s">
        <v>51</v>
      </c>
      <c r="C18" s="35"/>
      <c r="D18" s="35"/>
      <c r="E18" s="35"/>
      <c r="F18" s="8"/>
      <c r="G18" s="2">
        <f t="shared" ref="G18:G23" si="5">IF(F18="Si",1,0)</f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31.5" customHeight="1">
      <c r="A19" s="2"/>
      <c r="B19" s="29" t="s">
        <v>52</v>
      </c>
      <c r="C19" s="37" t="s">
        <v>53</v>
      </c>
      <c r="D19" s="36"/>
      <c r="E19" s="34"/>
      <c r="F19" s="34" t="str">
        <f>IF(D19="","", IF(D19&gt;5%,"Si","No"))</f>
        <v/>
      </c>
      <c r="G19" s="2">
        <f t="shared" si="5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31.5" customHeight="1">
      <c r="A20" s="2"/>
      <c r="B20" s="29" t="s">
        <v>54</v>
      </c>
      <c r="C20" s="37" t="s">
        <v>53</v>
      </c>
      <c r="D20" s="36"/>
      <c r="E20" s="34"/>
      <c r="F20" s="34" t="str">
        <f t="shared" ref="F20:F21" si="6">IF(D20="","", IF(D20&gt;10%,"Si","No"))</f>
        <v/>
      </c>
      <c r="G20" s="2">
        <f t="shared" si="5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31.5" customHeight="1">
      <c r="A21" s="2"/>
      <c r="B21" s="29" t="s">
        <v>55</v>
      </c>
      <c r="C21" s="37" t="s">
        <v>53</v>
      </c>
      <c r="D21" s="36"/>
      <c r="E21" s="34"/>
      <c r="F21" s="34" t="str">
        <f t="shared" si="6"/>
        <v/>
      </c>
      <c r="G21" s="2">
        <f t="shared" si="5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31.5" customHeight="1">
      <c r="A22" s="2"/>
      <c r="B22" s="29" t="s">
        <v>56</v>
      </c>
      <c r="C22" s="33" t="s">
        <v>49</v>
      </c>
      <c r="D22" s="36"/>
      <c r="E22" s="36"/>
      <c r="F22" s="34" t="str">
        <f t="shared" ref="F22:F23" si="7">IF(E22="","", IF(D22&gt;E22,"Si","No"))</f>
        <v/>
      </c>
      <c r="G22" s="2">
        <f t="shared" si="5"/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31.5" customHeight="1">
      <c r="A23" s="2"/>
      <c r="B23" s="29" t="s">
        <v>57</v>
      </c>
      <c r="C23" s="33" t="s">
        <v>49</v>
      </c>
      <c r="D23" s="36"/>
      <c r="E23" s="36"/>
      <c r="F23" s="34" t="str">
        <f t="shared" si="7"/>
        <v/>
      </c>
      <c r="G23" s="2">
        <f t="shared" si="5"/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31.5" customHeight="1">
      <c r="A24" s="2"/>
      <c r="B24" s="5" t="s">
        <v>27</v>
      </c>
      <c r="C24" s="5" t="s">
        <v>35</v>
      </c>
      <c r="D24" s="5" t="s">
        <v>36</v>
      </c>
      <c r="E24" s="5" t="s">
        <v>37</v>
      </c>
      <c r="F24" s="5" t="s">
        <v>38</v>
      </c>
      <c r="G24" s="31" t="s">
        <v>39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31.5" customHeight="1">
      <c r="A25" s="2"/>
      <c r="B25" s="29" t="s">
        <v>58</v>
      </c>
      <c r="C25" s="35"/>
      <c r="D25" s="35"/>
      <c r="E25" s="35"/>
      <c r="F25" s="8"/>
      <c r="G25" s="2">
        <f t="shared" ref="G25:G27" si="8">IF(F25="Si",1,0)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31.5" customHeight="1">
      <c r="A26" s="2"/>
      <c r="B26" s="29" t="s">
        <v>59</v>
      </c>
      <c r="C26" s="33" t="s">
        <v>49</v>
      </c>
      <c r="D26" s="8"/>
      <c r="E26" s="8"/>
      <c r="F26" s="34" t="str">
        <f>IF(E26="","", IF(D26&gt;E26,"Si","No"))</f>
        <v/>
      </c>
      <c r="G26" s="2">
        <f t="shared" si="8"/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31.5" customHeight="1">
      <c r="A27" s="2"/>
      <c r="B27" s="29" t="s">
        <v>60</v>
      </c>
      <c r="C27" s="33" t="s">
        <v>61</v>
      </c>
      <c r="D27" s="8"/>
      <c r="E27" s="8"/>
      <c r="F27" s="34" t="str">
        <f>IF(E27="","", IF(D27&lt;E27,"Si","No"))</f>
        <v/>
      </c>
      <c r="G27" s="2">
        <f t="shared" si="8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31.5" customHeight="1">
      <c r="A28" s="2"/>
      <c r="B28" s="5" t="s">
        <v>28</v>
      </c>
      <c r="C28" s="5" t="s">
        <v>35</v>
      </c>
      <c r="D28" s="5" t="s">
        <v>36</v>
      </c>
      <c r="E28" s="5" t="s">
        <v>37</v>
      </c>
      <c r="F28" s="5" t="s">
        <v>38</v>
      </c>
      <c r="G28" s="31" t="s">
        <v>39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31.5" customHeight="1">
      <c r="A29" s="2"/>
      <c r="B29" s="29" t="s">
        <v>62</v>
      </c>
      <c r="C29" s="33" t="s">
        <v>63</v>
      </c>
      <c r="D29" s="36"/>
      <c r="E29" s="35"/>
      <c r="F29" s="34" t="str">
        <f>IF(D29="","", IF(D29&lt;100%,"Si","No"))</f>
        <v/>
      </c>
      <c r="G29" s="2">
        <f t="shared" ref="G29:G30" si="9">IF(F29="Si",1,0)</f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31.5" customHeight="1">
      <c r="A30" s="2"/>
      <c r="B30" s="29" t="s">
        <v>64</v>
      </c>
      <c r="C30" s="33" t="s">
        <v>65</v>
      </c>
      <c r="D30" s="36"/>
      <c r="E30" s="35"/>
      <c r="F30" s="34" t="str">
        <f>IF(D30="","", IF(D30&gt;1,"Si","No"))</f>
        <v/>
      </c>
      <c r="G30" s="2">
        <f t="shared" si="9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31.5" customHeight="1">
      <c r="A31" s="2"/>
      <c r="B31" s="5" t="s">
        <v>29</v>
      </c>
      <c r="C31" s="5" t="s">
        <v>35</v>
      </c>
      <c r="D31" s="5" t="s">
        <v>36</v>
      </c>
      <c r="E31" s="5" t="s">
        <v>37</v>
      </c>
      <c r="F31" s="5" t="s">
        <v>38</v>
      </c>
      <c r="G31" s="31" t="s">
        <v>39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31.5" customHeight="1">
      <c r="A32" s="2"/>
      <c r="B32" s="29" t="s">
        <v>66</v>
      </c>
      <c r="C32" s="37" t="s">
        <v>67</v>
      </c>
      <c r="D32" s="8"/>
      <c r="E32" s="34"/>
      <c r="F32" s="34" t="str">
        <f t="shared" ref="F32:F33" si="10">IF(D32="","", IF(D32&gt;1,"Si","No"))</f>
        <v/>
      </c>
      <c r="G32" s="2">
        <f t="shared" ref="G32:G33" si="11">IF(F32="Si",1,0)</f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31.5" customHeight="1">
      <c r="A33" s="2"/>
      <c r="B33" s="29" t="s">
        <v>68</v>
      </c>
      <c r="C33" s="37" t="s">
        <v>67</v>
      </c>
      <c r="D33" s="8"/>
      <c r="E33" s="34"/>
      <c r="F33" s="34" t="str">
        <f t="shared" si="10"/>
        <v/>
      </c>
      <c r="G33" s="2">
        <f t="shared" si="11"/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conditionalFormatting sqref="F7:F10 F14:F16 F18:F23 F25:F27 F29:F30 F32:F33">
    <cfRule type="cellIs" dxfId="5" priority="1" operator="equal">
      <formula>"Si"</formula>
    </cfRule>
  </conditionalFormatting>
  <conditionalFormatting sqref="F7:F10 F14:F16 F18:F23 F25:F27 F29:F30 F32:F33">
    <cfRule type="cellIs" dxfId="6" priority="2" operator="equal">
      <formula>"No"</formula>
    </cfRule>
  </conditionalFormatting>
  <dataValidations>
    <dataValidation type="list" allowBlank="1" showErrorMessage="1" sqref="F14 F18 F25">
      <formula1>"Si,No"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2.13"/>
    <col customWidth="1" min="3" max="3" width="20.75"/>
    <col customWidth="1" min="4" max="4" width="26.63"/>
    <col customWidth="1" min="5" max="5" width="31.5"/>
    <col customWidth="1" min="6" max="6" width="28.25"/>
  </cols>
  <sheetData>
    <row r="3" ht="75.0" customHeight="1">
      <c r="A3" s="2"/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75.0" customHeight="1">
      <c r="A4" s="2"/>
      <c r="B4" s="8" t="s">
        <v>74</v>
      </c>
      <c r="C4" s="8" t="s">
        <v>75</v>
      </c>
      <c r="D4" s="8" t="s">
        <v>76</v>
      </c>
      <c r="E4" s="8" t="s">
        <v>77</v>
      </c>
      <c r="F4" s="8" t="s">
        <v>78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5.0" customHeight="1">
      <c r="A5" s="2"/>
      <c r="B5" s="8" t="s">
        <v>43</v>
      </c>
      <c r="C5" s="8" t="s">
        <v>79</v>
      </c>
      <c r="D5" s="8" t="s">
        <v>80</v>
      </c>
      <c r="E5" s="8" t="s">
        <v>81</v>
      </c>
      <c r="F5" s="8" t="s">
        <v>82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B6" s="8" t="s">
        <v>45</v>
      </c>
      <c r="C6" s="8" t="s">
        <v>83</v>
      </c>
      <c r="D6" s="8" t="s">
        <v>84</v>
      </c>
      <c r="E6" s="8" t="s">
        <v>85</v>
      </c>
      <c r="F6" s="8" t="s">
        <v>86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2.13"/>
    <col customWidth="1" min="3" max="3" width="20.75"/>
    <col customWidth="1" min="4" max="4" width="30.88"/>
    <col customWidth="1" min="5" max="5" width="31.5"/>
    <col customWidth="1" min="6" max="6" width="28.25"/>
  </cols>
  <sheetData>
    <row r="3" ht="75.0" customHeight="1">
      <c r="A3" s="2"/>
      <c r="B3" s="5" t="s">
        <v>69</v>
      </c>
      <c r="C3" s="5" t="s">
        <v>70</v>
      </c>
      <c r="D3" s="5" t="s">
        <v>71</v>
      </c>
      <c r="E3" s="5" t="s">
        <v>72</v>
      </c>
      <c r="F3" s="5" t="s">
        <v>73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75.0" customHeight="1">
      <c r="A4" s="2"/>
      <c r="B4" s="8" t="s">
        <v>48</v>
      </c>
      <c r="C4" s="8" t="s">
        <v>87</v>
      </c>
      <c r="D4" s="8" t="s">
        <v>88</v>
      </c>
      <c r="E4" s="8" t="s">
        <v>89</v>
      </c>
      <c r="F4" s="8" t="s">
        <v>90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5.0" customHeight="1">
      <c r="A5" s="2"/>
      <c r="B5" s="8" t="s">
        <v>91</v>
      </c>
      <c r="C5" s="8" t="s">
        <v>92</v>
      </c>
      <c r="D5" s="8" t="s">
        <v>93</v>
      </c>
      <c r="E5" s="8" t="s">
        <v>94</v>
      </c>
      <c r="F5" s="8" t="s">
        <v>95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38"/>
    <col customWidth="1" min="3" max="3" width="26.75"/>
    <col customWidth="1" min="4" max="4" width="29.5"/>
    <col customWidth="1" min="5" max="5" width="28.63"/>
    <col customWidth="1" min="6" max="6" width="28.75"/>
  </cols>
  <sheetData>
    <row r="4" ht="75.0" customHeight="1">
      <c r="A4" s="2"/>
      <c r="B4" s="5" t="s">
        <v>69</v>
      </c>
      <c r="C4" s="5" t="s">
        <v>70</v>
      </c>
      <c r="D4" s="5" t="s">
        <v>71</v>
      </c>
      <c r="E4" s="5" t="s">
        <v>72</v>
      </c>
      <c r="F4" s="5" t="s">
        <v>73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5.0" customHeight="1">
      <c r="A5" s="2"/>
      <c r="B5" s="8" t="s">
        <v>52</v>
      </c>
      <c r="C5" s="8" t="s">
        <v>96</v>
      </c>
      <c r="D5" s="8" t="s">
        <v>97</v>
      </c>
      <c r="E5" s="8" t="s">
        <v>98</v>
      </c>
      <c r="F5" s="8" t="s">
        <v>99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5.0" customHeight="1">
      <c r="A6" s="2"/>
      <c r="B6" s="8" t="s">
        <v>54</v>
      </c>
      <c r="C6" s="8" t="s">
        <v>100</v>
      </c>
      <c r="D6" s="8" t="s">
        <v>101</v>
      </c>
      <c r="E6" s="8" t="s">
        <v>102</v>
      </c>
      <c r="F6" s="8" t="s">
        <v>103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75.0" customHeight="1">
      <c r="A7" s="2"/>
      <c r="B7" s="8" t="s">
        <v>104</v>
      </c>
      <c r="C7" s="8" t="s">
        <v>105</v>
      </c>
      <c r="D7" s="8" t="s">
        <v>106</v>
      </c>
      <c r="E7" s="8" t="s">
        <v>107</v>
      </c>
      <c r="F7" s="8" t="s">
        <v>108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75.0" customHeight="1">
      <c r="A8" s="2"/>
      <c r="B8" s="8" t="s">
        <v>109</v>
      </c>
      <c r="C8" s="8" t="s">
        <v>110</v>
      </c>
      <c r="D8" s="8" t="s">
        <v>111</v>
      </c>
      <c r="E8" s="8" t="s">
        <v>112</v>
      </c>
      <c r="F8" s="8" t="s">
        <v>113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75.0" customHeight="1">
      <c r="A9" s="2"/>
      <c r="B9" s="8" t="s">
        <v>57</v>
      </c>
      <c r="C9" s="8" t="s">
        <v>114</v>
      </c>
      <c r="D9" s="8" t="s">
        <v>115</v>
      </c>
      <c r="E9" s="8" t="s">
        <v>116</v>
      </c>
      <c r="F9" s="8" t="s">
        <v>117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38"/>
    <col customWidth="1" min="3" max="3" width="26.75"/>
    <col customWidth="1" min="4" max="4" width="29.5"/>
    <col customWidth="1" min="5" max="5" width="28.63"/>
    <col customWidth="1" min="6" max="6" width="28.75"/>
  </cols>
  <sheetData>
    <row r="4" ht="75.0" customHeight="1">
      <c r="A4" s="2"/>
      <c r="B4" s="5" t="s">
        <v>69</v>
      </c>
      <c r="C4" s="5" t="s">
        <v>70</v>
      </c>
      <c r="D4" s="5" t="s">
        <v>71</v>
      </c>
      <c r="E4" s="5" t="s">
        <v>72</v>
      </c>
      <c r="F4" s="5" t="s">
        <v>73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5.0" customHeight="1">
      <c r="A5" s="2"/>
      <c r="B5" s="8" t="s">
        <v>118</v>
      </c>
      <c r="C5" s="8" t="s">
        <v>119</v>
      </c>
      <c r="D5" s="8" t="s">
        <v>120</v>
      </c>
      <c r="E5" s="8" t="s">
        <v>112</v>
      </c>
      <c r="F5" s="8" t="s">
        <v>121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B6" s="8" t="s">
        <v>122</v>
      </c>
      <c r="C6" s="8" t="s">
        <v>123</v>
      </c>
      <c r="D6" s="8" t="s">
        <v>124</v>
      </c>
      <c r="E6" s="8" t="s">
        <v>125</v>
      </c>
      <c r="F6" s="8" t="s">
        <v>126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33.75"/>
    <col customWidth="1" min="3" max="3" width="26.75"/>
    <col customWidth="1" min="4" max="4" width="35.25"/>
    <col customWidth="1" min="5" max="5" width="42.63"/>
    <col customWidth="1" min="6" max="6" width="28.75"/>
  </cols>
  <sheetData>
    <row r="4" ht="75.0" customHeight="1">
      <c r="A4" s="2"/>
      <c r="B4" s="5" t="s">
        <v>69</v>
      </c>
      <c r="C4" s="5" t="s">
        <v>70</v>
      </c>
      <c r="D4" s="5" t="s">
        <v>71</v>
      </c>
      <c r="E4" s="5" t="s">
        <v>72</v>
      </c>
      <c r="F4" s="5" t="s">
        <v>73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5.0" customHeight="1">
      <c r="A5" s="2"/>
      <c r="B5" s="8" t="s">
        <v>62</v>
      </c>
      <c r="C5" s="8" t="s">
        <v>127</v>
      </c>
      <c r="D5" s="8" t="s">
        <v>128</v>
      </c>
      <c r="E5" s="8" t="s">
        <v>129</v>
      </c>
      <c r="F5" s="8" t="s">
        <v>130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5.0" customHeight="1">
      <c r="A6" s="2"/>
      <c r="B6" s="8" t="s">
        <v>131</v>
      </c>
      <c r="C6" s="8" t="s">
        <v>132</v>
      </c>
      <c r="D6" s="8" t="s">
        <v>133</v>
      </c>
      <c r="E6" s="8" t="s">
        <v>134</v>
      </c>
      <c r="F6" s="8" t="s">
        <v>135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1.38"/>
    <col customWidth="1" min="3" max="3" width="26.75"/>
    <col customWidth="1" min="4" max="4" width="29.5"/>
    <col customWidth="1" min="5" max="5" width="28.63"/>
    <col customWidth="1" min="6" max="6" width="28.75"/>
  </cols>
  <sheetData>
    <row r="4" ht="75.0" customHeight="1">
      <c r="A4" s="2"/>
      <c r="B4" s="5" t="s">
        <v>69</v>
      </c>
      <c r="C4" s="5" t="s">
        <v>70</v>
      </c>
      <c r="D4" s="5" t="s">
        <v>71</v>
      </c>
      <c r="E4" s="5" t="s">
        <v>72</v>
      </c>
      <c r="F4" s="5" t="s">
        <v>73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75.0" customHeight="1">
      <c r="A5" s="2"/>
      <c r="B5" s="8" t="s">
        <v>66</v>
      </c>
      <c r="C5" s="8" t="s">
        <v>136</v>
      </c>
      <c r="D5" s="8" t="s">
        <v>137</v>
      </c>
      <c r="E5" s="8" t="s">
        <v>138</v>
      </c>
      <c r="F5" s="8" t="s">
        <v>139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75.0" customHeight="1">
      <c r="A6" s="2"/>
      <c r="B6" s="8" t="s">
        <v>68</v>
      </c>
      <c r="C6" s="8" t="s">
        <v>140</v>
      </c>
      <c r="D6" s="8" t="s">
        <v>141</v>
      </c>
      <c r="E6" s="8" t="s">
        <v>142</v>
      </c>
      <c r="F6" s="8" t="s">
        <v>143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</sheetData>
  <drawing r:id="rId1"/>
</worksheet>
</file>