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/>
  <mc:AlternateContent xmlns:mc="http://schemas.openxmlformats.org/markup-compatibility/2006">
    <mc:Choice Requires="x15">
      <x15ac:absPath xmlns:x15ac="http://schemas.microsoft.com/office/spreadsheetml/2010/11/ac" url="/Users/nicolasabril/Documents/PLANTILLAS/2024/"/>
    </mc:Choice>
  </mc:AlternateContent>
  <xr:revisionPtr revIDLastSave="0" documentId="13_ncr:1_{BD62220C-2048-824E-9A10-8AEC58B8CFE2}" xr6:coauthVersionLast="47" xr6:coauthVersionMax="47" xr10:uidLastSave="{00000000-0000-0000-0000-000000000000}"/>
  <bookViews>
    <workbookView xWindow="0" yWindow="760" windowWidth="29400" windowHeight="16660" xr2:uid="{00000000-000D-0000-FFFF-FFFF00000000}"/>
  </bookViews>
  <sheets>
    <sheet name="CARRO DIARI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1" l="1"/>
  <c r="B25" i="1"/>
  <c r="B29" i="1"/>
  <c r="C20" i="1"/>
  <c r="C10" i="1"/>
  <c r="C11" i="1" s="1"/>
  <c r="C35" i="1" l="1"/>
  <c r="C36" i="1" s="1"/>
  <c r="C37" i="1" s="1"/>
</calcChain>
</file>

<file path=xl/sharedStrings.xml><?xml version="1.0" encoding="utf-8"?>
<sst xmlns="http://schemas.openxmlformats.org/spreadsheetml/2006/main" count="72" uniqueCount="56">
  <si>
    <t>INFORMACIÓN DEL VEHÍCULO</t>
  </si>
  <si>
    <t>TIPO DE MOTOR</t>
  </si>
  <si>
    <t>RELACIÓN GALÓN KILÓMETROS</t>
  </si>
  <si>
    <t>Valor del vehículo</t>
  </si>
  <si>
    <t>Tamaño</t>
  </si>
  <si>
    <t>Motor</t>
  </si>
  <si>
    <t>Tipo de motor</t>
  </si>
  <si>
    <t>Combustible</t>
  </si>
  <si>
    <t>vlookup</t>
  </si>
  <si>
    <t>Galones por 100 km</t>
  </si>
  <si>
    <t>Grande</t>
  </si>
  <si>
    <t>Pequeño</t>
  </si>
  <si>
    <t>Motor 1.0 - Motor 1.6</t>
  </si>
  <si>
    <t>Corriente</t>
  </si>
  <si>
    <t>Tipo de combustible</t>
  </si>
  <si>
    <t>Mediano</t>
  </si>
  <si>
    <t>Motor 1.7 - Motor 2.5</t>
  </si>
  <si>
    <t>Diésel</t>
  </si>
  <si>
    <t>CRÉDITO DE VEHÍCULO</t>
  </si>
  <si>
    <t>Motor 2.6 en adelante</t>
  </si>
  <si>
    <t>Valor deuda</t>
  </si>
  <si>
    <t>Eléctrico</t>
  </si>
  <si>
    <t>Motor eléctrico</t>
  </si>
  <si>
    <t>Tasa anual</t>
  </si>
  <si>
    <t>Híbrido</t>
  </si>
  <si>
    <t>Combustible y eléctrico</t>
  </si>
  <si>
    <t>Plazo (meses)</t>
  </si>
  <si>
    <t>Tasa mensual</t>
  </si>
  <si>
    <t>Electricidad</t>
  </si>
  <si>
    <t>Cuota mensual</t>
  </si>
  <si>
    <t>COSTOS FIJOS ANUALES</t>
  </si>
  <si>
    <t>Soat</t>
  </si>
  <si>
    <t>Seguro contra todo riesgo</t>
  </si>
  <si>
    <t>Cambio de aceite</t>
  </si>
  <si>
    <t>Revisión Tecnomecánica</t>
  </si>
  <si>
    <t>Impuesto</t>
  </si>
  <si>
    <t>Total costos fijos</t>
  </si>
  <si>
    <t>USO APROXIMADO</t>
  </si>
  <si>
    <t>¿Cuántos días a la semana usas el carro?</t>
  </si>
  <si>
    <t>¿Cuántos kilometros en promedio recorres al día?</t>
  </si>
  <si>
    <t>COSTOS VARIABLES MENSUALES</t>
  </si>
  <si>
    <t>Parqueadero</t>
  </si>
  <si>
    <t>OTROS</t>
  </si>
  <si>
    <t>Imprevistos (anual)</t>
  </si>
  <si>
    <t>COSTO DIARIO</t>
  </si>
  <si>
    <t>COSTO MENSUAL</t>
  </si>
  <si>
    <t>COSTO ANUAL</t>
  </si>
  <si>
    <t>PequeñoCorriente</t>
  </si>
  <si>
    <t>PequeñoDiésel</t>
  </si>
  <si>
    <t>MedianoCorriente</t>
  </si>
  <si>
    <t>MedianoDiésel</t>
  </si>
  <si>
    <t>GrandeCorriente</t>
  </si>
  <si>
    <t>GrandeDiésel</t>
  </si>
  <si>
    <t>EléctricoElectricidad</t>
  </si>
  <si>
    <t>HíbridoCorriente</t>
  </si>
  <si>
    <t>COSTOS FINALES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</si>
</sst>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[$ $]#,##0"/>
  </numFmts>
  <fonts count="10" x14ac:knownFonts="1">
    <font>
      <sz val="10"/>
      <color rgb="FF000000"/>
      <name val="Arial"/>
      <scheme val="minor"/>
    </font>
    <font>
      <sz val="12"/>
      <name val="Arial (Cuerpo)"/>
    </font>
    <font>
      <sz val="12"/>
      <color rgb="FF000000"/>
      <name val="Arial (Cuerpo)"/>
    </font>
    <font>
      <b/>
      <sz val="12"/>
      <color rgb="FFFFFFFF"/>
      <name val="Arial (Cuerpo)"/>
    </font>
    <font>
      <sz val="12"/>
      <color theme="1"/>
      <name val="Arial (Cuerpo)"/>
    </font>
    <font>
      <b/>
      <sz val="13"/>
      <color rgb="FF000000"/>
      <name val="Arial"/>
      <family val="2"/>
      <scheme val="minor"/>
    </font>
    <font>
      <sz val="13"/>
      <name val="Arial"/>
      <family val="2"/>
      <scheme val="minor"/>
    </font>
    <font>
      <sz val="13"/>
      <color rgb="FF000000"/>
      <name val="Arial"/>
      <family val="2"/>
      <scheme val="minor"/>
    </font>
    <font>
      <sz val="13"/>
      <color theme="1"/>
      <name val="Arial"/>
      <family val="2"/>
      <scheme val="minor"/>
    </font>
    <font>
      <b/>
      <sz val="13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666666"/>
        <bgColor rgb="FF666666"/>
      </patternFill>
    </fill>
    <fill>
      <patternFill patternType="solid">
        <fgColor rgb="FFD9EAD3"/>
        <bgColor rgb="FFD9EAD3"/>
      </patternFill>
    </fill>
    <fill>
      <patternFill patternType="solid">
        <fgColor rgb="FFF3F3F3"/>
        <bgColor rgb="FFF3F3F3"/>
      </patternFill>
    </fill>
    <fill>
      <patternFill patternType="solid">
        <fgColor rgb="FFFFF2CC"/>
        <bgColor rgb="FFFFF2CC"/>
      </patternFill>
    </fill>
    <fill>
      <patternFill patternType="solid">
        <fgColor rgb="FFFCE5CD"/>
        <bgColor rgb="FFFCE5CD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7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0" fontId="8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10" fontId="9" fillId="5" borderId="5" xfId="0" applyNumberFormat="1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164" fontId="9" fillId="5" borderId="7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164" fontId="8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64" fontId="8" fillId="0" borderId="14" xfId="0" applyNumberFormat="1" applyFont="1" applyBorder="1" applyAlignment="1">
      <alignment horizontal="center" vertical="center"/>
    </xf>
    <xf numFmtId="0" fontId="5" fillId="8" borderId="15" xfId="0" applyFont="1" applyFill="1" applyBorder="1" applyAlignment="1">
      <alignment horizontal="center" vertical="center"/>
    </xf>
    <xf numFmtId="0" fontId="5" fillId="8" borderId="16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9" fillId="6" borderId="15" xfId="0" applyFont="1" applyFill="1" applyBorder="1" applyAlignment="1">
      <alignment horizontal="center" vertical="center"/>
    </xf>
    <xf numFmtId="0" fontId="9" fillId="7" borderId="15" xfId="0" applyFont="1" applyFill="1" applyBorder="1" applyAlignment="1">
      <alignment horizontal="center" vertical="center"/>
    </xf>
    <xf numFmtId="0" fontId="9" fillId="7" borderId="17" xfId="0" applyFont="1" applyFill="1" applyBorder="1" applyAlignment="1">
      <alignment horizontal="center" vertical="center"/>
    </xf>
    <xf numFmtId="0" fontId="9" fillId="7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2:K37"/>
  <sheetViews>
    <sheetView tabSelected="1" workbookViewId="0">
      <selection activeCell="F33" sqref="F33"/>
    </sheetView>
  </sheetViews>
  <sheetFormatPr baseColWidth="10" defaultColWidth="12.6640625" defaultRowHeight="15.75" customHeight="1" x14ac:dyDescent="0.15"/>
  <cols>
    <col min="1" max="1" width="12.6640625" style="4"/>
    <col min="2" max="2" width="31.6640625" style="1" customWidth="1"/>
    <col min="3" max="3" width="22.5" style="1" customWidth="1"/>
    <col min="4" max="4" width="12.6640625" style="1"/>
    <col min="5" max="5" width="14.1640625" style="4" customWidth="1"/>
    <col min="6" max="6" width="25.1640625" style="4" customWidth="1"/>
    <col min="7" max="7" width="5.5" style="4" customWidth="1"/>
    <col min="8" max="8" width="19" style="4" customWidth="1"/>
    <col min="9" max="9" width="16.83203125" style="4" customWidth="1"/>
    <col min="10" max="10" width="16.83203125" style="4" hidden="1" customWidth="1"/>
    <col min="11" max="11" width="22" style="4" customWidth="1"/>
    <col min="12" max="16384" width="12.6640625" style="4"/>
  </cols>
  <sheetData>
    <row r="2" spans="2:11" ht="21" customHeight="1" x14ac:dyDescent="0.15">
      <c r="B2" s="41" t="s">
        <v>0</v>
      </c>
      <c r="C2" s="40"/>
      <c r="E2" s="2" t="s">
        <v>1</v>
      </c>
      <c r="F2" s="3"/>
      <c r="H2" s="2" t="s">
        <v>2</v>
      </c>
      <c r="I2" s="5"/>
      <c r="J2" s="5"/>
      <c r="K2" s="3"/>
    </row>
    <row r="3" spans="2:11" ht="15.75" customHeight="1" x14ac:dyDescent="0.15">
      <c r="B3" s="6" t="s">
        <v>3</v>
      </c>
      <c r="C3" s="7">
        <v>50000000</v>
      </c>
      <c r="E3" s="8" t="s">
        <v>4</v>
      </c>
      <c r="F3" s="9" t="s">
        <v>5</v>
      </c>
      <c r="H3" s="8" t="s">
        <v>6</v>
      </c>
      <c r="I3" s="10" t="s">
        <v>7</v>
      </c>
      <c r="J3" s="10" t="s">
        <v>8</v>
      </c>
      <c r="K3" s="9" t="s">
        <v>9</v>
      </c>
    </row>
    <row r="4" spans="2:11" ht="15.75" customHeight="1" x14ac:dyDescent="0.15">
      <c r="B4" s="6" t="s">
        <v>6</v>
      </c>
      <c r="C4" s="11" t="s">
        <v>10</v>
      </c>
      <c r="E4" s="12" t="s">
        <v>11</v>
      </c>
      <c r="F4" s="13" t="s">
        <v>12</v>
      </c>
      <c r="H4" s="12" t="s">
        <v>11</v>
      </c>
      <c r="I4" s="14" t="s">
        <v>13</v>
      </c>
      <c r="J4" s="14" t="s">
        <v>47</v>
      </c>
      <c r="K4" s="13">
        <v>3.5</v>
      </c>
    </row>
    <row r="5" spans="2:11" ht="19" customHeight="1" x14ac:dyDescent="0.15">
      <c r="B5" s="6" t="s">
        <v>14</v>
      </c>
      <c r="C5" s="11" t="s">
        <v>28</v>
      </c>
      <c r="E5" s="12" t="s">
        <v>15</v>
      </c>
      <c r="F5" s="13" t="s">
        <v>16</v>
      </c>
      <c r="H5" s="12" t="s">
        <v>11</v>
      </c>
      <c r="I5" s="14" t="s">
        <v>17</v>
      </c>
      <c r="J5" s="14" t="s">
        <v>48</v>
      </c>
      <c r="K5" s="13">
        <v>3</v>
      </c>
    </row>
    <row r="6" spans="2:11" ht="19" customHeight="1" x14ac:dyDescent="0.15">
      <c r="B6" s="39" t="s">
        <v>18</v>
      </c>
      <c r="C6" s="40"/>
      <c r="E6" s="12" t="s">
        <v>10</v>
      </c>
      <c r="F6" s="13" t="s">
        <v>19</v>
      </c>
      <c r="H6" s="12" t="s">
        <v>15</v>
      </c>
      <c r="I6" s="14" t="s">
        <v>13</v>
      </c>
      <c r="J6" s="14" t="s">
        <v>49</v>
      </c>
      <c r="K6" s="13">
        <v>4.5</v>
      </c>
    </row>
    <row r="7" spans="2:11" ht="15.75" customHeight="1" x14ac:dyDescent="0.15">
      <c r="B7" s="6" t="s">
        <v>20</v>
      </c>
      <c r="C7" s="7">
        <v>20000000</v>
      </c>
      <c r="E7" s="12" t="s">
        <v>21</v>
      </c>
      <c r="F7" s="13" t="s">
        <v>22</v>
      </c>
      <c r="H7" s="12" t="s">
        <v>15</v>
      </c>
      <c r="I7" s="14" t="s">
        <v>17</v>
      </c>
      <c r="J7" s="14" t="s">
        <v>50</v>
      </c>
      <c r="K7" s="13">
        <v>4</v>
      </c>
    </row>
    <row r="8" spans="2:11" ht="15.75" customHeight="1" x14ac:dyDescent="0.15">
      <c r="B8" s="6" t="s">
        <v>23</v>
      </c>
      <c r="C8" s="16">
        <v>0.22</v>
      </c>
      <c r="E8" s="17" t="s">
        <v>24</v>
      </c>
      <c r="F8" s="18" t="s">
        <v>25</v>
      </c>
      <c r="H8" s="12" t="s">
        <v>10</v>
      </c>
      <c r="I8" s="14" t="s">
        <v>13</v>
      </c>
      <c r="J8" s="14" t="s">
        <v>51</v>
      </c>
      <c r="K8" s="13">
        <v>6</v>
      </c>
    </row>
    <row r="9" spans="2:11" ht="15.75" customHeight="1" x14ac:dyDescent="0.15">
      <c r="B9" s="6" t="s">
        <v>26</v>
      </c>
      <c r="C9" s="11">
        <v>48</v>
      </c>
      <c r="H9" s="12" t="s">
        <v>10</v>
      </c>
      <c r="I9" s="14" t="s">
        <v>17</v>
      </c>
      <c r="J9" s="14" t="s">
        <v>52</v>
      </c>
      <c r="K9" s="13">
        <v>5.25</v>
      </c>
    </row>
    <row r="10" spans="2:11" ht="15.75" customHeight="1" x14ac:dyDescent="0.15">
      <c r="B10" s="19" t="s">
        <v>27</v>
      </c>
      <c r="C10" s="20">
        <f>((1+C8)^(1/12))-1</f>
        <v>1.6708963873128146E-2</v>
      </c>
      <c r="H10" s="12" t="s">
        <v>21</v>
      </c>
      <c r="I10" s="14" t="s">
        <v>28</v>
      </c>
      <c r="J10" s="14" t="s">
        <v>53</v>
      </c>
      <c r="K10" s="13">
        <v>0</v>
      </c>
    </row>
    <row r="11" spans="2:11" ht="15.75" customHeight="1" x14ac:dyDescent="0.15">
      <c r="B11" s="21" t="s">
        <v>29</v>
      </c>
      <c r="C11" s="22">
        <f>PMT(C10,C9,-C7)</f>
        <v>609148.23536216072</v>
      </c>
      <c r="H11" s="17" t="s">
        <v>24</v>
      </c>
      <c r="I11" s="23" t="s">
        <v>13</v>
      </c>
      <c r="J11" s="23" t="s">
        <v>54</v>
      </c>
      <c r="K11" s="18">
        <v>2.5</v>
      </c>
    </row>
    <row r="13" spans="2:11" ht="15.75" customHeight="1" x14ac:dyDescent="0.15">
      <c r="F13" s="24"/>
    </row>
    <row r="14" spans="2:11" ht="21" customHeight="1" x14ac:dyDescent="0.15">
      <c r="B14" s="42" t="s">
        <v>30</v>
      </c>
      <c r="C14" s="40"/>
      <c r="F14" s="24"/>
    </row>
    <row r="15" spans="2:11" ht="15.75" customHeight="1" x14ac:dyDescent="0.15">
      <c r="B15" s="6" t="s">
        <v>31</v>
      </c>
      <c r="C15" s="7">
        <v>593000</v>
      </c>
    </row>
    <row r="16" spans="2:11" ht="15.75" customHeight="1" x14ac:dyDescent="0.15">
      <c r="B16" s="6" t="s">
        <v>32</v>
      </c>
      <c r="C16" s="7">
        <v>2000000</v>
      </c>
    </row>
    <row r="17" spans="2:6" ht="15.75" customHeight="1" x14ac:dyDescent="0.15">
      <c r="B17" s="6" t="s">
        <v>33</v>
      </c>
      <c r="C17" s="7">
        <v>500000</v>
      </c>
    </row>
    <row r="18" spans="2:6" ht="15.75" customHeight="1" x14ac:dyDescent="0.15">
      <c r="B18" s="6" t="s">
        <v>34</v>
      </c>
      <c r="C18" s="7">
        <v>330000</v>
      </c>
      <c r="F18" s="25"/>
    </row>
    <row r="19" spans="2:6" ht="15.75" customHeight="1" x14ac:dyDescent="0.15">
      <c r="B19" s="6" t="s">
        <v>35</v>
      </c>
      <c r="C19" s="7">
        <v>700000</v>
      </c>
    </row>
    <row r="20" spans="2:6" ht="21" customHeight="1" x14ac:dyDescent="0.15">
      <c r="B20" s="21" t="s">
        <v>36</v>
      </c>
      <c r="C20" s="22">
        <f>SUM(C15:C19)</f>
        <v>4123000</v>
      </c>
    </row>
    <row r="22" spans="2:6" ht="20" customHeight="1" x14ac:dyDescent="0.15">
      <c r="B22" s="43" t="s">
        <v>37</v>
      </c>
      <c r="C22" s="44"/>
      <c r="D22" s="45"/>
    </row>
    <row r="23" spans="2:6" ht="18" customHeight="1" x14ac:dyDescent="0.15">
      <c r="B23" s="26" t="s">
        <v>38</v>
      </c>
      <c r="C23" s="27"/>
      <c r="D23" s="11">
        <v>4</v>
      </c>
    </row>
    <row r="24" spans="2:6" ht="23" customHeight="1" x14ac:dyDescent="0.15">
      <c r="B24" s="26" t="s">
        <v>39</v>
      </c>
      <c r="C24" s="27"/>
      <c r="D24" s="11">
        <v>25</v>
      </c>
    </row>
    <row r="25" spans="2:6" ht="20" customHeight="1" x14ac:dyDescent="0.15">
      <c r="B25" s="28" t="str">
        <f>IF(C5="Electricidad","Consumo de energía (mes)", _xlfn.CONCAT("Precio galón de gasolina ",C5))</f>
        <v>Consumo de energía (mes)</v>
      </c>
      <c r="C25" s="29"/>
      <c r="D25" s="30">
        <v>15300</v>
      </c>
    </row>
    <row r="27" spans="2:6" ht="21" customHeight="1" x14ac:dyDescent="0.15">
      <c r="B27" s="42" t="s">
        <v>40</v>
      </c>
      <c r="C27" s="40"/>
    </row>
    <row r="28" spans="2:6" ht="18" customHeight="1" x14ac:dyDescent="0.15">
      <c r="B28" s="6" t="s">
        <v>41</v>
      </c>
      <c r="C28" s="7">
        <v>100000</v>
      </c>
    </row>
    <row r="29" spans="2:6" ht="19" customHeight="1" x14ac:dyDescent="0.15">
      <c r="B29" s="21" t="str">
        <f>IF(C5="Electricidad","Electricidad","Gasolina")</f>
        <v>Electricidad</v>
      </c>
      <c r="C29" s="22">
        <f>IF(C5="Electricidad",0,(D24*D23*4*VLOOKUP(_xlfn.CONCAT(C4,C5),J3:K11,2,0)*D25)/100)</f>
        <v>0</v>
      </c>
    </row>
    <row r="31" spans="2:6" ht="22" customHeight="1" x14ac:dyDescent="0.15">
      <c r="B31" s="42" t="s">
        <v>42</v>
      </c>
      <c r="C31" s="40"/>
    </row>
    <row r="32" spans="2:6" ht="19" customHeight="1" x14ac:dyDescent="0.15">
      <c r="B32" s="15" t="s">
        <v>43</v>
      </c>
      <c r="C32" s="30">
        <v>1000000</v>
      </c>
    </row>
    <row r="34" spans="2:3" ht="24" customHeight="1" x14ac:dyDescent="0.15">
      <c r="B34" s="37" t="s">
        <v>55</v>
      </c>
      <c r="C34" s="38"/>
    </row>
    <row r="35" spans="2:3" ht="21" customHeight="1" x14ac:dyDescent="0.15">
      <c r="B35" s="31" t="s">
        <v>44</v>
      </c>
      <c r="C35" s="32">
        <f>(C11+C20/12+C29+C32/12)/(D23*4)</f>
        <v>64754.056376801709</v>
      </c>
    </row>
    <row r="36" spans="2:3" ht="23" customHeight="1" x14ac:dyDescent="0.15">
      <c r="B36" s="33" t="s">
        <v>45</v>
      </c>
      <c r="C36" s="34">
        <f>C35*D23*4</f>
        <v>1036064.9020288273</v>
      </c>
    </row>
    <row r="37" spans="2:3" ht="21" customHeight="1" x14ac:dyDescent="0.15">
      <c r="B37" s="35" t="s">
        <v>46</v>
      </c>
      <c r="C37" s="36">
        <f>C36*12</f>
        <v>12432778.824345928</v>
      </c>
    </row>
  </sheetData>
  <mergeCells count="12">
    <mergeCell ref="B34:C34"/>
    <mergeCell ref="B24:C24"/>
    <mergeCell ref="B25:C25"/>
    <mergeCell ref="B27:C27"/>
    <mergeCell ref="B31:C31"/>
    <mergeCell ref="B2:C2"/>
    <mergeCell ref="B23:C23"/>
    <mergeCell ref="B22:D22"/>
    <mergeCell ref="E2:F2"/>
    <mergeCell ref="H2:K2"/>
    <mergeCell ref="B6:C6"/>
    <mergeCell ref="B14:C14"/>
  </mergeCells>
  <dataValidations count="2">
    <dataValidation type="list" allowBlank="1" showErrorMessage="1" sqref="C4" xr:uid="{00000000-0002-0000-0000-000000000000}">
      <formula1>"Pequeño,Mediano,Grande,Eléctrico,Híbrido"</formula1>
    </dataValidation>
    <dataValidation type="list" allowBlank="1" showErrorMessage="1" sqref="C5" xr:uid="{00000000-0002-0000-0000-000001000000}">
      <formula1>"Corriente,Diésel,Electricidad"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CARRO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Margarita Serrano</cp:lastModifiedBy>
  <dcterms:created xsi:type="dcterms:W3CDTF">2025-01-09T18:37:02Z</dcterms:created>
  <dcterms:modified xsi:type="dcterms:W3CDTF">2025-01-09T18:40:33Z</dcterms:modified>
</cp:coreProperties>
</file>