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elBernard\Downloads\"/>
    </mc:Choice>
  </mc:AlternateContent>
  <xr:revisionPtr revIDLastSave="0" documentId="8_{BF69686B-4C6C-4A68-B405-970CD990DE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tude Projet Soci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T5tq72fqKbMoX1noRyyVEIZpdf/V6dgb8/GGHaLJc8="/>
    </ext>
  </extLst>
</workbook>
</file>

<file path=xl/calcChain.xml><?xml version="1.0" encoding="utf-8"?>
<calcChain xmlns="http://schemas.openxmlformats.org/spreadsheetml/2006/main">
  <c r="E12" i="1" l="1"/>
  <c r="H13" i="1" s="1"/>
  <c r="E13" i="1" l="1"/>
  <c r="E14" i="1" s="1"/>
  <c r="F14" i="1" l="1"/>
  <c r="E22" i="1"/>
  <c r="F22" i="1" l="1"/>
  <c r="E28" i="1"/>
  <c r="E33" i="1" l="1"/>
  <c r="E32" i="1" s="1"/>
  <c r="E31" i="1"/>
  <c r="E30" i="1"/>
  <c r="E29" i="1"/>
  <c r="E35" i="1" l="1"/>
  <c r="E34" i="1"/>
  <c r="E23" i="1" s="1"/>
  <c r="H14" i="1" s="1"/>
  <c r="H17" i="1" s="1"/>
  <c r="H20" i="1" l="1"/>
  <c r="H28" i="1"/>
  <c r="H27" i="1"/>
  <c r="H29" i="1" s="1"/>
  <c r="H31" i="1" s="1"/>
  <c r="H32" i="1" s="1"/>
</calcChain>
</file>

<file path=xl/sharedStrings.xml><?xml version="1.0" encoding="utf-8"?>
<sst xmlns="http://schemas.openxmlformats.org/spreadsheetml/2006/main" count="39" uniqueCount="36">
  <si>
    <t>ÉTUDE D'UN PROJET EN SOCIÉTÉ</t>
  </si>
  <si>
    <t>Prix d'achat</t>
  </si>
  <si>
    <t xml:space="preserve">Surface </t>
  </si>
  <si>
    <t xml:space="preserve">ETUDE SIMPLIFIÉE PROJET D'ACHAT-REVENTE </t>
  </si>
  <si>
    <t>Dépenses (montants HT)</t>
  </si>
  <si>
    <t xml:space="preserve">Recettes </t>
  </si>
  <si>
    <t>Recette vente</t>
  </si>
  <si>
    <t>Frais de notaire</t>
  </si>
  <si>
    <t xml:space="preserve">Marge brute </t>
  </si>
  <si>
    <t>Prix total</t>
  </si>
  <si>
    <t>Prix de revient total à déduire</t>
  </si>
  <si>
    <t>TVA à déduire</t>
  </si>
  <si>
    <t>Frais</t>
  </si>
  <si>
    <t>Bilan de l'opération</t>
  </si>
  <si>
    <t>Frais de copropriété</t>
  </si>
  <si>
    <t>Marge brute totale avant IS</t>
  </si>
  <si>
    <t xml:space="preserve">Frais d'agence </t>
  </si>
  <si>
    <t xml:space="preserve"> </t>
  </si>
  <si>
    <t>Travaux de rénovation</t>
  </si>
  <si>
    <t>Pourcentage de marge</t>
  </si>
  <si>
    <t xml:space="preserve">Prix de revient </t>
  </si>
  <si>
    <t>Frais bancaires</t>
  </si>
  <si>
    <t>Pourcentage d'apport</t>
  </si>
  <si>
    <t>IS réduit (15%)</t>
  </si>
  <si>
    <t>Montant à financer avec les intérêts</t>
  </si>
  <si>
    <t>IS fort (25%)</t>
  </si>
  <si>
    <t>Frais de dossier 0,5 - 1%</t>
  </si>
  <si>
    <t>Fixe</t>
  </si>
  <si>
    <t>Total IS</t>
  </si>
  <si>
    <t>Frais de gestion annuelle 0,5 - 1%</t>
  </si>
  <si>
    <t>Frais de garantie 1,5%</t>
  </si>
  <si>
    <t>Marge nette après IS</t>
  </si>
  <si>
    <t>Intérêts réels du projet</t>
  </si>
  <si>
    <t>Intérêts calculés sur 24 mois avec Euribor 12 mois</t>
  </si>
  <si>
    <t>Montant total des frais bancaires</t>
  </si>
  <si>
    <t xml:space="preserve">Montant total avec intégration des intérêts sur 24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</si>
</sst>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#,##0.00\ &quot;€&quot;"/>
    <numFmt numFmtId="166" formatCode="_(* #,##0.00_)\ [$€-1]_);\(#,##0.00\)\ [$€-1]_);_(* &quot;-&quot;??_)\ [$€-1]_);_(@"/>
    <numFmt numFmtId="167" formatCode="0.0"/>
    <numFmt numFmtId="168" formatCode="#,##0.00\ [$€-1]"/>
  </numFmts>
  <fonts count="18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Montserrat"/>
    </font>
    <font>
      <sz val="12"/>
      <name val="Calibri"/>
    </font>
    <font>
      <sz val="12"/>
      <color theme="1"/>
      <name val="Calibri"/>
      <scheme val="minor"/>
    </font>
    <font>
      <sz val="12"/>
      <color theme="1"/>
      <name val="Montserrat"/>
    </font>
    <font>
      <b/>
      <sz val="12"/>
      <color theme="1"/>
      <name val="Montserrat"/>
    </font>
    <font>
      <b/>
      <sz val="12"/>
      <color theme="1"/>
      <name val="Montserrat"/>
    </font>
    <font>
      <sz val="12"/>
      <color theme="1"/>
      <name val="Calibri"/>
    </font>
    <font>
      <b/>
      <sz val="12"/>
      <color rgb="FF000000"/>
      <name val="Montserrat"/>
    </font>
    <font>
      <b/>
      <u/>
      <sz val="10"/>
      <color rgb="FF000000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sz val="10"/>
      <color theme="1"/>
      <name val="Montserrat"/>
    </font>
    <font>
      <b/>
      <u/>
      <sz val="10"/>
      <color rgb="FF000000"/>
      <name val="Montserrat"/>
    </font>
    <font>
      <b/>
      <sz val="10"/>
      <color theme="1"/>
      <name val="Montserrat"/>
    </font>
    <font>
      <b/>
      <sz val="14"/>
      <color theme="1"/>
      <name val="Montserrat"/>
    </font>
    <font>
      <b/>
      <sz val="22"/>
      <color theme="0"/>
      <name val="Montserrat"/>
    </font>
  </fonts>
  <fills count="17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E69138"/>
        <bgColor rgb="FFE69138"/>
      </patternFill>
    </fill>
    <fill>
      <patternFill patternType="solid">
        <fgColor rgb="FF3D85C6"/>
        <bgColor rgb="FF3D85C6"/>
      </patternFill>
    </fill>
    <fill>
      <patternFill patternType="solid">
        <fgColor rgb="FFFFD966"/>
        <bgColor rgb="FFFFD966"/>
      </patternFill>
    </fill>
    <fill>
      <patternFill patternType="solid">
        <fgColor rgb="FF45818E"/>
        <bgColor rgb="FF45818E"/>
      </patternFill>
    </fill>
    <fill>
      <patternFill patternType="solid">
        <fgColor theme="8"/>
        <bgColor theme="8"/>
      </patternFill>
    </fill>
    <fill>
      <patternFill patternType="solid">
        <fgColor rgb="FF38761D"/>
        <bgColor rgb="FF38761D"/>
      </patternFill>
    </fill>
    <fill>
      <patternFill patternType="solid">
        <fgColor rgb="FFFF9900"/>
        <bgColor rgb="FFFF9900"/>
      </patternFill>
    </fill>
    <fill>
      <patternFill patternType="solid">
        <fgColor rgb="FFC2B19C"/>
        <bgColor indexed="64"/>
      </patternFill>
    </fill>
  </fills>
  <borders count="5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FFFFFF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FFFFFF"/>
      </bottom>
      <diagonal/>
    </border>
    <border>
      <left/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theme="1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FFFFFF"/>
      </top>
      <bottom style="thick">
        <color rgb="FF000000"/>
      </bottom>
      <diagonal/>
    </border>
    <border>
      <left/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B19C"/>
      </left>
      <right style="thin">
        <color rgb="FFC2B19C"/>
      </right>
      <top style="thin">
        <color rgb="FFC2B19C"/>
      </top>
      <bottom style="thin">
        <color rgb="FFC2B19C"/>
      </bottom>
      <diagonal/>
    </border>
    <border>
      <left/>
      <right style="thin">
        <color rgb="FFC2B19C"/>
      </right>
      <top style="thin">
        <color rgb="FFC2B19C"/>
      </top>
      <bottom style="thin">
        <color rgb="FFC2B19C"/>
      </bottom>
      <diagonal/>
    </border>
    <border>
      <left style="thin">
        <color rgb="FFC2B19C"/>
      </left>
      <right/>
      <top style="thin">
        <color rgb="FFC2B19C"/>
      </top>
      <bottom style="thin">
        <color rgb="FFC2B19C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1" xfId="0" applyFont="1" applyBorder="1"/>
    <xf numFmtId="0" fontId="2" fillId="0" borderId="1" xfId="0" applyFont="1" applyBorder="1"/>
    <xf numFmtId="0" fontId="4" fillId="0" borderId="2" xfId="0" applyFont="1" applyBorder="1"/>
    <xf numFmtId="0" fontId="5" fillId="0" borderId="5" xfId="0" applyFont="1" applyBorder="1"/>
    <xf numFmtId="165" fontId="6" fillId="2" borderId="6" xfId="0" applyNumberFormat="1" applyFont="1" applyFill="1" applyBorder="1"/>
    <xf numFmtId="1" fontId="2" fillId="0" borderId="7" xfId="0" applyNumberFormat="1" applyFont="1" applyBorder="1"/>
    <xf numFmtId="0" fontId="4" fillId="0" borderId="3" xfId="0" applyFont="1" applyBorder="1"/>
    <xf numFmtId="0" fontId="4" fillId="0" borderId="9" xfId="0" applyFont="1" applyBorder="1"/>
    <xf numFmtId="0" fontId="2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" fontId="8" fillId="0" borderId="1" xfId="0" applyNumberFormat="1" applyFont="1" applyBorder="1"/>
    <xf numFmtId="0" fontId="1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8" xfId="0" applyFont="1" applyBorder="1"/>
    <xf numFmtId="0" fontId="10" fillId="4" borderId="22" xfId="0" applyFont="1" applyFill="1" applyBorder="1"/>
    <xf numFmtId="0" fontId="11" fillId="3" borderId="23" xfId="0" applyFont="1" applyFill="1" applyBorder="1"/>
    <xf numFmtId="0" fontId="5" fillId="0" borderId="24" xfId="0" applyFont="1" applyBorder="1"/>
    <xf numFmtId="0" fontId="11" fillId="3" borderId="25" xfId="0" applyFont="1" applyFill="1" applyBorder="1"/>
    <xf numFmtId="0" fontId="11" fillId="4" borderId="26" xfId="0" applyFont="1" applyFill="1" applyBorder="1"/>
    <xf numFmtId="166" fontId="12" fillId="5" borderId="27" xfId="0" applyNumberFormat="1" applyFont="1" applyFill="1" applyBorder="1" applyAlignment="1">
      <alignment horizontal="center"/>
    </xf>
    <xf numFmtId="0" fontId="2" fillId="0" borderId="3" xfId="0" applyFont="1" applyBorder="1"/>
    <xf numFmtId="165" fontId="12" fillId="6" borderId="28" xfId="0" applyNumberFormat="1" applyFont="1" applyFill="1" applyBorder="1" applyAlignment="1">
      <alignment horizontal="center"/>
    </xf>
    <xf numFmtId="166" fontId="11" fillId="7" borderId="27" xfId="0" applyNumberFormat="1" applyFont="1" applyFill="1" applyBorder="1" applyAlignment="1">
      <alignment horizontal="center"/>
    </xf>
    <xf numFmtId="0" fontId="13" fillId="4" borderId="26" xfId="0" applyFont="1" applyFill="1" applyBorder="1"/>
    <xf numFmtId="165" fontId="13" fillId="3" borderId="28" xfId="0" applyNumberFormat="1" applyFont="1" applyFill="1" applyBorder="1" applyAlignment="1">
      <alignment horizontal="center"/>
    </xf>
    <xf numFmtId="0" fontId="14" fillId="4" borderId="26" xfId="0" applyFont="1" applyFill="1" applyBorder="1"/>
    <xf numFmtId="166" fontId="12" fillId="8" borderId="27" xfId="0" applyNumberFormat="1" applyFont="1" applyFill="1" applyBorder="1" applyAlignment="1">
      <alignment horizontal="center"/>
    </xf>
    <xf numFmtId="167" fontId="2" fillId="0" borderId="3" xfId="0" applyNumberFormat="1" applyFont="1" applyBorder="1"/>
    <xf numFmtId="165" fontId="12" fillId="9" borderId="28" xfId="0" applyNumberFormat="1" applyFont="1" applyFill="1" applyBorder="1" applyAlignment="1">
      <alignment horizontal="center"/>
    </xf>
    <xf numFmtId="166" fontId="11" fillId="3" borderId="27" xfId="0" applyNumberFormat="1" applyFont="1" applyFill="1" applyBorder="1" applyAlignment="1">
      <alignment horizontal="center"/>
    </xf>
    <xf numFmtId="165" fontId="11" fillId="3" borderId="28" xfId="0" applyNumberFormat="1" applyFont="1" applyFill="1" applyBorder="1" applyAlignment="1">
      <alignment horizontal="center"/>
    </xf>
    <xf numFmtId="166" fontId="11" fillId="8" borderId="27" xfId="0" applyNumberFormat="1" applyFont="1" applyFill="1" applyBorder="1" applyAlignment="1">
      <alignment horizontal="center"/>
    </xf>
    <xf numFmtId="166" fontId="5" fillId="0" borderId="3" xfId="0" applyNumberFormat="1" applyFont="1" applyBorder="1"/>
    <xf numFmtId="0" fontId="5" fillId="4" borderId="33" xfId="0" applyFont="1" applyFill="1" applyBorder="1"/>
    <xf numFmtId="165" fontId="13" fillId="4" borderId="32" xfId="0" applyNumberFormat="1" applyFont="1" applyFill="1" applyBorder="1" applyAlignment="1">
      <alignment horizontal="center"/>
    </xf>
    <xf numFmtId="1" fontId="2" fillId="0" borderId="3" xfId="0" applyNumberFormat="1" applyFont="1" applyBorder="1"/>
    <xf numFmtId="166" fontId="12" fillId="11" borderId="27" xfId="0" applyNumberFormat="1" applyFont="1" applyFill="1" applyBorder="1" applyAlignment="1">
      <alignment horizontal="center"/>
    </xf>
    <xf numFmtId="10" fontId="13" fillId="4" borderId="32" xfId="0" applyNumberFormat="1" applyFont="1" applyFill="1" applyBorder="1" applyAlignment="1">
      <alignment horizontal="center"/>
    </xf>
    <xf numFmtId="165" fontId="11" fillId="11" borderId="27" xfId="0" applyNumberFormat="1" applyFont="1" applyFill="1" applyBorder="1" applyAlignment="1">
      <alignment horizontal="center"/>
    </xf>
    <xf numFmtId="0" fontId="6" fillId="10" borderId="26" xfId="0" applyFont="1" applyFill="1" applyBorder="1" applyAlignment="1">
      <alignment horizontal="center"/>
    </xf>
    <xf numFmtId="0" fontId="11" fillId="4" borderId="29" xfId="0" applyFont="1" applyFill="1" applyBorder="1"/>
    <xf numFmtId="165" fontId="11" fillId="11" borderId="34" xfId="0" applyNumberFormat="1" applyFont="1" applyFill="1" applyBorder="1" applyAlignment="1">
      <alignment horizontal="center"/>
    </xf>
    <xf numFmtId="0" fontId="5" fillId="0" borderId="3" xfId="0" applyFont="1" applyBorder="1"/>
    <xf numFmtId="9" fontId="6" fillId="10" borderId="29" xfId="0" applyNumberFormat="1" applyFont="1" applyFill="1" applyBorder="1" applyAlignment="1">
      <alignment horizontal="center"/>
    </xf>
    <xf numFmtId="0" fontId="11" fillId="4" borderId="35" xfId="0" applyFont="1" applyFill="1" applyBorder="1"/>
    <xf numFmtId="165" fontId="11" fillId="11" borderId="36" xfId="0" applyNumberFormat="1" applyFont="1" applyFill="1" applyBorder="1" applyAlignment="1">
      <alignment horizontal="center"/>
    </xf>
    <xf numFmtId="9" fontId="6" fillId="10" borderId="33" xfId="0" applyNumberFormat="1" applyFont="1" applyFill="1" applyBorder="1" applyAlignment="1">
      <alignment horizontal="center"/>
    </xf>
    <xf numFmtId="165" fontId="15" fillId="10" borderId="32" xfId="0" applyNumberFormat="1" applyFont="1" applyFill="1" applyBorder="1" applyAlignment="1">
      <alignment horizontal="center"/>
    </xf>
    <xf numFmtId="0" fontId="2" fillId="0" borderId="0" xfId="0" applyFont="1"/>
    <xf numFmtId="0" fontId="13" fillId="0" borderId="0" xfId="0" applyFont="1" applyAlignment="1">
      <alignment horizontal="center"/>
    </xf>
    <xf numFmtId="0" fontId="2" fillId="4" borderId="33" xfId="0" applyFont="1" applyFill="1" applyBorder="1"/>
    <xf numFmtId="0" fontId="2" fillId="0" borderId="32" xfId="0" applyFont="1" applyBorder="1"/>
    <xf numFmtId="0" fontId="16" fillId="4" borderId="37" xfId="0" applyFont="1" applyFill="1" applyBorder="1"/>
    <xf numFmtId="0" fontId="13" fillId="0" borderId="38" xfId="0" applyFont="1" applyBorder="1" applyAlignment="1">
      <alignment horizontal="center"/>
    </xf>
    <xf numFmtId="0" fontId="5" fillId="0" borderId="39" xfId="0" applyFont="1" applyBorder="1"/>
    <xf numFmtId="0" fontId="5" fillId="4" borderId="26" xfId="0" applyFont="1" applyFill="1" applyBorder="1"/>
    <xf numFmtId="0" fontId="5" fillId="4" borderId="40" xfId="0" applyFont="1" applyFill="1" applyBorder="1"/>
    <xf numFmtId="165" fontId="13" fillId="12" borderId="41" xfId="0" applyNumberFormat="1" applyFont="1" applyFill="1" applyBorder="1" applyAlignment="1">
      <alignment horizontal="center"/>
    </xf>
    <xf numFmtId="165" fontId="1" fillId="0" borderId="1" xfId="0" applyNumberFormat="1" applyFont="1" applyBorder="1"/>
    <xf numFmtId="0" fontId="5" fillId="4" borderId="42" xfId="0" applyFont="1" applyFill="1" applyBorder="1"/>
    <xf numFmtId="165" fontId="13" fillId="0" borderId="41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65" fontId="15" fillId="13" borderId="28" xfId="0" applyNumberFormat="1" applyFont="1" applyFill="1" applyBorder="1" applyAlignment="1">
      <alignment horizontal="center"/>
    </xf>
    <xf numFmtId="10" fontId="13" fillId="3" borderId="28" xfId="0" applyNumberFormat="1" applyFont="1" applyFill="1" applyBorder="1" applyAlignment="1">
      <alignment horizontal="center"/>
    </xf>
    <xf numFmtId="165" fontId="15" fillId="14" borderId="28" xfId="0" applyNumberFormat="1" applyFont="1" applyFill="1" applyBorder="1" applyAlignment="1">
      <alignment horizontal="center"/>
    </xf>
    <xf numFmtId="0" fontId="5" fillId="4" borderId="43" xfId="0" applyFont="1" applyFill="1" applyBorder="1"/>
    <xf numFmtId="10" fontId="15" fillId="14" borderId="44" xfId="0" applyNumberFormat="1" applyFont="1" applyFill="1" applyBorder="1" applyAlignment="1">
      <alignment horizontal="center"/>
    </xf>
    <xf numFmtId="10" fontId="5" fillId="0" borderId="39" xfId="0" applyNumberFormat="1" applyFont="1" applyBorder="1" applyAlignment="1">
      <alignment horizontal="center"/>
    </xf>
    <xf numFmtId="165" fontId="5" fillId="0" borderId="45" xfId="0" applyNumberFormat="1" applyFont="1" applyBorder="1"/>
    <xf numFmtId="0" fontId="6" fillId="4" borderId="42" xfId="0" applyFont="1" applyFill="1" applyBorder="1"/>
    <xf numFmtId="165" fontId="13" fillId="15" borderId="41" xfId="0" applyNumberFormat="1" applyFont="1" applyFill="1" applyBorder="1" applyAlignment="1">
      <alignment horizontal="center"/>
    </xf>
    <xf numFmtId="165" fontId="5" fillId="0" borderId="3" xfId="0" applyNumberFormat="1" applyFont="1" applyBorder="1"/>
    <xf numFmtId="0" fontId="5" fillId="4" borderId="46" xfId="0" applyFont="1" applyFill="1" applyBorder="1"/>
    <xf numFmtId="165" fontId="13" fillId="0" borderId="47" xfId="0" applyNumberFormat="1" applyFont="1" applyBorder="1" applyAlignment="1">
      <alignment horizontal="center"/>
    </xf>
    <xf numFmtId="0" fontId="5" fillId="0" borderId="48" xfId="0" applyFont="1" applyBorder="1"/>
    <xf numFmtId="165" fontId="5" fillId="0" borderId="12" xfId="0" applyNumberFormat="1" applyFont="1" applyBorder="1"/>
    <xf numFmtId="165" fontId="5" fillId="0" borderId="1" xfId="0" applyNumberFormat="1" applyFont="1" applyBorder="1"/>
    <xf numFmtId="168" fontId="8" fillId="0" borderId="1" xfId="0" applyNumberFormat="1" applyFont="1" applyBorder="1"/>
    <xf numFmtId="0" fontId="9" fillId="3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6" fillId="10" borderId="29" xfId="0" applyFont="1" applyFill="1" applyBorder="1" applyAlignment="1">
      <alignment horizontal="center"/>
    </xf>
    <xf numFmtId="0" fontId="3" fillId="0" borderId="31" xfId="0" applyFont="1" applyBorder="1"/>
    <xf numFmtId="165" fontId="15" fillId="10" borderId="30" xfId="0" applyNumberFormat="1" applyFont="1" applyFill="1" applyBorder="1" applyAlignment="1">
      <alignment horizontal="center"/>
    </xf>
    <xf numFmtId="0" fontId="3" fillId="0" borderId="32" xfId="0" applyFont="1" applyBorder="1"/>
    <xf numFmtId="10" fontId="15" fillId="10" borderId="30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0" fontId="2" fillId="0" borderId="49" xfId="0" applyFont="1" applyBorder="1"/>
    <xf numFmtId="164" fontId="2" fillId="0" borderId="49" xfId="0" applyNumberFormat="1" applyFont="1" applyBorder="1"/>
    <xf numFmtId="0" fontId="4" fillId="0" borderId="49" xfId="0" applyFont="1" applyBorder="1"/>
    <xf numFmtId="0" fontId="2" fillId="0" borderId="14" xfId="0" applyFont="1" applyBorder="1"/>
    <xf numFmtId="0" fontId="1" fillId="0" borderId="14" xfId="0" applyFont="1" applyBorder="1"/>
    <xf numFmtId="0" fontId="4" fillId="0" borderId="4" xfId="0" applyFont="1" applyBorder="1"/>
    <xf numFmtId="1" fontId="8" fillId="0" borderId="2" xfId="0" applyNumberFormat="1" applyFont="1" applyBorder="1"/>
    <xf numFmtId="168" fontId="8" fillId="0" borderId="2" xfId="0" applyNumberFormat="1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50" xfId="0" applyFont="1" applyBorder="1"/>
    <xf numFmtId="168" fontId="8" fillId="0" borderId="4" xfId="0" applyNumberFormat="1" applyFont="1" applyBorder="1"/>
    <xf numFmtId="0" fontId="4" fillId="16" borderId="51" xfId="0" applyFont="1" applyFill="1" applyBorder="1"/>
    <xf numFmtId="0" fontId="1" fillId="16" borderId="51" xfId="0" applyFont="1" applyFill="1" applyBorder="1"/>
    <xf numFmtId="0" fontId="17" fillId="16" borderId="51" xfId="0" applyFont="1" applyFill="1" applyBorder="1" applyAlignment="1">
      <alignment horizontal="center" vertical="center"/>
    </xf>
    <xf numFmtId="0" fontId="1" fillId="16" borderId="52" xfId="0" applyFont="1" applyFill="1" applyBorder="1"/>
    <xf numFmtId="0" fontId="4" fillId="16" borderId="53" xfId="0" applyFont="1" applyFill="1" applyBorder="1"/>
    <xf numFmtId="165" fontId="5" fillId="0" borderId="1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1E19"/>
      <color rgb="FFC2B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587375</xdr:colOff>
      <xdr:row>32</xdr:row>
      <xdr:rowOff>133350</xdr:rowOff>
    </xdr:from>
    <xdr:ext cx="215455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6600" y="7239000"/>
          <a:ext cx="215455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3"/>
  <sheetViews>
    <sheetView tabSelected="1" workbookViewId="0">
      <selection activeCell="M26" sqref="M26"/>
    </sheetView>
  </sheetViews>
  <sheetFormatPr baseColWidth="10" defaultColWidth="11.25" defaultRowHeight="15" customHeight="1" x14ac:dyDescent="0.35"/>
  <cols>
    <col min="1" max="1" width="11.4140625" customWidth="1"/>
    <col min="2" max="3" width="10.4140625" customWidth="1"/>
    <col min="4" max="4" width="61.25" customWidth="1"/>
    <col min="5" max="5" width="14.83203125" bestFit="1" customWidth="1"/>
    <col min="6" max="6" width="10.4140625" customWidth="1"/>
    <col min="7" max="7" width="30.33203125" bestFit="1" customWidth="1"/>
    <col min="8" max="8" width="12.6640625" customWidth="1"/>
    <col min="9" max="10" width="10.4140625" customWidth="1"/>
    <col min="11" max="11" width="14.75" customWidth="1"/>
    <col min="12" max="12" width="11.4140625" customWidth="1"/>
    <col min="13" max="13" width="10.4140625" customWidth="1"/>
    <col min="14" max="14" width="23.08203125" customWidth="1"/>
    <col min="15" max="15" width="12.6640625" customWidth="1"/>
    <col min="16" max="16" width="11.6640625" customWidth="1"/>
    <col min="17" max="17" width="10.4140625" customWidth="1"/>
  </cols>
  <sheetData>
    <row r="1" spans="1:28" ht="15.75" customHeight="1" x14ac:dyDescent="0.35">
      <c r="A1" s="1"/>
      <c r="B1" s="14"/>
      <c r="C1" s="14"/>
      <c r="D1" s="96"/>
      <c r="E1" s="96"/>
      <c r="F1" s="14"/>
      <c r="G1" s="14"/>
      <c r="H1" s="97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35">
      <c r="A2" s="1"/>
      <c r="B2" s="14"/>
      <c r="C2" s="14"/>
      <c r="D2" s="96"/>
      <c r="E2" s="96"/>
      <c r="F2" s="14"/>
      <c r="G2" s="14"/>
      <c r="H2" s="97"/>
      <c r="I2" s="14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83" customHeight="1" x14ac:dyDescent="0.35">
      <c r="A3" s="3"/>
      <c r="B3" s="105"/>
      <c r="C3" s="108"/>
      <c r="D3" s="107" t="s">
        <v>0</v>
      </c>
      <c r="E3" s="107"/>
      <c r="F3" s="107"/>
      <c r="G3" s="107"/>
      <c r="H3" s="107"/>
      <c r="I3" s="109"/>
      <c r="J3" s="105"/>
      <c r="K3" s="9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35">
      <c r="A4" s="3"/>
      <c r="B4" s="1"/>
      <c r="C4" s="8"/>
      <c r="D4" s="93"/>
      <c r="E4" s="94"/>
      <c r="F4" s="95"/>
      <c r="G4" s="95"/>
      <c r="H4" s="95"/>
      <c r="I4" s="102"/>
      <c r="J4" s="1"/>
      <c r="K4" s="9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thickBot="1" x14ac:dyDescent="0.4">
      <c r="A5" s="3"/>
      <c r="B5" s="1"/>
      <c r="C5" s="8"/>
      <c r="D5" s="93"/>
      <c r="E5" s="94"/>
      <c r="F5" s="95"/>
      <c r="G5" s="95"/>
      <c r="H5" s="95"/>
      <c r="I5" s="102"/>
      <c r="J5" s="1"/>
      <c r="K5" s="9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thickBot="1" x14ac:dyDescent="0.4">
      <c r="A6" s="3"/>
      <c r="B6" s="1"/>
      <c r="C6" s="98"/>
      <c r="D6" s="4" t="s">
        <v>1</v>
      </c>
      <c r="E6" s="5">
        <v>140000</v>
      </c>
      <c r="F6" s="6"/>
      <c r="G6" s="2"/>
      <c r="H6" s="7"/>
      <c r="I6" s="3"/>
      <c r="J6" s="1"/>
      <c r="K6" s="9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customHeight="1" x14ac:dyDescent="0.35">
      <c r="A7" s="99"/>
      <c r="B7" s="12"/>
      <c r="C7" s="98"/>
      <c r="D7" s="8"/>
      <c r="E7" s="9"/>
      <c r="F7" s="10" t="s">
        <v>2</v>
      </c>
      <c r="G7" s="11">
        <v>100</v>
      </c>
      <c r="H7" s="2"/>
      <c r="I7" s="3"/>
      <c r="J7" s="12"/>
      <c r="K7" s="98"/>
      <c r="L7" s="1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35">
      <c r="A8" s="3"/>
      <c r="B8" s="1"/>
      <c r="C8" s="98"/>
      <c r="D8" s="13"/>
      <c r="E8" s="14"/>
      <c r="F8" s="15"/>
      <c r="G8" s="15"/>
      <c r="H8" s="16"/>
      <c r="I8" s="3"/>
      <c r="J8" s="1"/>
      <c r="K8" s="9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customHeight="1" x14ac:dyDescent="0.35">
      <c r="A9" s="3"/>
      <c r="B9" s="1"/>
      <c r="C9" s="98"/>
      <c r="D9" s="81" t="s">
        <v>3</v>
      </c>
      <c r="E9" s="82"/>
      <c r="F9" s="82"/>
      <c r="G9" s="82"/>
      <c r="H9" s="83"/>
      <c r="I9" s="3"/>
      <c r="J9" s="1"/>
      <c r="K9" s="9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customHeight="1" x14ac:dyDescent="0.35">
      <c r="A10" s="3"/>
      <c r="B10" s="1"/>
      <c r="C10" s="98"/>
      <c r="D10" s="84"/>
      <c r="E10" s="85"/>
      <c r="F10" s="85"/>
      <c r="G10" s="85"/>
      <c r="H10" s="86"/>
      <c r="I10" s="3"/>
      <c r="J10" s="1"/>
      <c r="K10" s="9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customHeight="1" x14ac:dyDescent="0.4">
      <c r="A11" s="3"/>
      <c r="B11" s="1"/>
      <c r="C11" s="98"/>
      <c r="D11" s="17" t="s">
        <v>4</v>
      </c>
      <c r="E11" s="18"/>
      <c r="F11" s="19"/>
      <c r="G11" s="17" t="s">
        <v>5</v>
      </c>
      <c r="H11" s="20"/>
      <c r="I11" s="3"/>
      <c r="J11" s="1"/>
      <c r="K11" s="9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customHeight="1" x14ac:dyDescent="0.4">
      <c r="A12" s="3"/>
      <c r="B12" s="1"/>
      <c r="C12" s="98"/>
      <c r="D12" s="21" t="s">
        <v>1</v>
      </c>
      <c r="E12" s="22">
        <f>E6</f>
        <v>140000</v>
      </c>
      <c r="F12" s="23"/>
      <c r="G12" s="21" t="s">
        <v>6</v>
      </c>
      <c r="H12" s="24">
        <v>220000</v>
      </c>
      <c r="I12" s="3"/>
      <c r="J12" s="1"/>
      <c r="K12" s="9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4">
      <c r="A13" s="3"/>
      <c r="B13" s="1"/>
      <c r="C13" s="98"/>
      <c r="D13" s="21" t="s">
        <v>7</v>
      </c>
      <c r="E13" s="25">
        <f>E12*0.025</f>
        <v>3500</v>
      </c>
      <c r="F13" s="23"/>
      <c r="G13" s="26" t="s">
        <v>8</v>
      </c>
      <c r="H13" s="27">
        <f>H12-E12*1.025</f>
        <v>76500</v>
      </c>
      <c r="I13" s="3"/>
      <c r="J13" s="1"/>
      <c r="K13" s="9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customHeight="1" x14ac:dyDescent="0.4">
      <c r="A14" s="3"/>
      <c r="B14" s="1"/>
      <c r="C14" s="98"/>
      <c r="D14" s="28" t="s">
        <v>9</v>
      </c>
      <c r="E14" s="29">
        <f>E12+E13</f>
        <v>143500</v>
      </c>
      <c r="F14" s="30">
        <f>E14/G7</f>
        <v>1435</v>
      </c>
      <c r="G14" s="21" t="s">
        <v>10</v>
      </c>
      <c r="H14" s="31">
        <f>E22+E23+E24+E25</f>
        <v>192827.5</v>
      </c>
      <c r="I14" s="3"/>
      <c r="J14" s="1"/>
      <c r="K14" s="9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customHeight="1" x14ac:dyDescent="0.4">
      <c r="A15" s="3"/>
      <c r="B15" s="1"/>
      <c r="C15" s="98"/>
      <c r="D15" s="28"/>
      <c r="E15" s="32"/>
      <c r="F15" s="23"/>
      <c r="G15" s="21" t="s">
        <v>11</v>
      </c>
      <c r="H15" s="33"/>
      <c r="I15" s="3"/>
      <c r="J15" s="1"/>
      <c r="K15" s="9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customHeight="1" x14ac:dyDescent="0.4">
      <c r="A16" s="3"/>
      <c r="B16" s="1"/>
      <c r="C16" s="98"/>
      <c r="D16" s="28" t="s">
        <v>12</v>
      </c>
      <c r="E16" s="32"/>
      <c r="F16" s="23"/>
      <c r="G16" s="28" t="s">
        <v>13</v>
      </c>
      <c r="H16" s="33"/>
      <c r="I16" s="3"/>
      <c r="J16" s="1"/>
      <c r="K16" s="9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customHeight="1" x14ac:dyDescent="0.4">
      <c r="A17" s="3"/>
      <c r="B17" s="1"/>
      <c r="C17" s="98"/>
      <c r="D17" s="21" t="s">
        <v>14</v>
      </c>
      <c r="E17" s="34">
        <v>0</v>
      </c>
      <c r="F17" s="23"/>
      <c r="G17" s="87" t="s">
        <v>15</v>
      </c>
      <c r="H17" s="89">
        <f>H12-H14-H3</f>
        <v>27172.5</v>
      </c>
      <c r="I17" s="3"/>
      <c r="J17" s="1"/>
      <c r="K17" s="9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customHeight="1" x14ac:dyDescent="0.4">
      <c r="A18" s="3"/>
      <c r="B18" s="1"/>
      <c r="C18" s="98"/>
      <c r="D18" s="21" t="s">
        <v>16</v>
      </c>
      <c r="E18" s="34">
        <v>0</v>
      </c>
      <c r="F18" s="35"/>
      <c r="G18" s="88"/>
      <c r="H18" s="90"/>
      <c r="I18" s="3"/>
      <c r="J18" s="1"/>
      <c r="K18" s="9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4">
      <c r="A19" s="3"/>
      <c r="B19" s="1"/>
      <c r="C19" s="98"/>
      <c r="D19" s="21" t="s">
        <v>17</v>
      </c>
      <c r="E19" s="34">
        <v>0</v>
      </c>
      <c r="F19" s="23"/>
      <c r="G19" s="36"/>
      <c r="H19" s="37"/>
      <c r="I19" s="3"/>
      <c r="J19" s="1"/>
      <c r="K19" s="9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4">
      <c r="A20" s="3"/>
      <c r="B20" s="1"/>
      <c r="C20" s="98"/>
      <c r="D20" s="21" t="s">
        <v>18</v>
      </c>
      <c r="E20" s="34">
        <v>40000</v>
      </c>
      <c r="F20" s="38"/>
      <c r="G20" s="87" t="s">
        <v>19</v>
      </c>
      <c r="H20" s="91">
        <f>H17/H14</f>
        <v>0.14091610377150562</v>
      </c>
      <c r="I20" s="3"/>
      <c r="J20" s="1"/>
      <c r="K20" s="9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4">
      <c r="A21" s="3"/>
      <c r="B21" s="1"/>
      <c r="C21" s="98"/>
      <c r="D21" s="28"/>
      <c r="E21" s="32"/>
      <c r="F21" s="23"/>
      <c r="G21" s="88"/>
      <c r="H21" s="90"/>
      <c r="I21" s="3"/>
      <c r="J21" s="1"/>
      <c r="K21" s="9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4">
      <c r="A22" s="3"/>
      <c r="B22" s="1"/>
      <c r="C22" s="98"/>
      <c r="D22" s="21" t="s">
        <v>20</v>
      </c>
      <c r="E22" s="39">
        <f>SUM(E14:E20)</f>
        <v>183500</v>
      </c>
      <c r="F22" s="30">
        <f>E22/G7</f>
        <v>1835</v>
      </c>
      <c r="G22" s="36"/>
      <c r="H22" s="40"/>
      <c r="I22" s="3"/>
      <c r="J22" s="1"/>
      <c r="K22" s="9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4">
      <c r="A23" s="3"/>
      <c r="B23" s="1"/>
      <c r="C23" s="98"/>
      <c r="D23" s="21" t="s">
        <v>21</v>
      </c>
      <c r="E23" s="41">
        <f>E34</f>
        <v>9327.5</v>
      </c>
      <c r="F23" s="23"/>
      <c r="G23" s="42" t="s">
        <v>22</v>
      </c>
      <c r="H23" s="89">
        <v>40000</v>
      </c>
      <c r="I23" s="3"/>
      <c r="J23" s="1"/>
      <c r="K23" s="9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4">
      <c r="A24" s="3"/>
      <c r="B24" s="1"/>
      <c r="C24" s="98"/>
      <c r="D24" s="43"/>
      <c r="E24" s="44"/>
      <c r="F24" s="45"/>
      <c r="G24" s="46">
        <v>0.3</v>
      </c>
      <c r="H24" s="90"/>
      <c r="I24" s="3"/>
      <c r="J24" s="1"/>
      <c r="K24" s="9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4">
      <c r="A25" s="3"/>
      <c r="B25" s="1"/>
      <c r="C25" s="98"/>
      <c r="D25" s="47"/>
      <c r="E25" s="48"/>
      <c r="F25" s="45"/>
      <c r="G25" s="49"/>
      <c r="H25" s="50"/>
      <c r="I25" s="3"/>
      <c r="J25" s="1"/>
      <c r="K25" s="9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4">
      <c r="A26" s="3"/>
      <c r="B26" s="1"/>
      <c r="C26" s="98"/>
      <c r="D26" s="51"/>
      <c r="E26" s="52"/>
      <c r="F26" s="23"/>
      <c r="G26" s="53"/>
      <c r="H26" s="54"/>
      <c r="I26" s="3"/>
      <c r="J26" s="1"/>
      <c r="K26" s="9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thickTop="1" x14ac:dyDescent="0.6">
      <c r="A27" s="3"/>
      <c r="B27" s="1"/>
      <c r="C27" s="98"/>
      <c r="D27" s="55" t="s">
        <v>21</v>
      </c>
      <c r="E27" s="56"/>
      <c r="F27" s="57"/>
      <c r="G27" s="58" t="s">
        <v>23</v>
      </c>
      <c r="H27" s="27">
        <f>IF(H17&lt;0,0,IF(H17&lt;42500,H17*0.15,6375))</f>
        <v>4075.875</v>
      </c>
      <c r="I27" s="3"/>
      <c r="J27" s="1"/>
      <c r="K27" s="9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4">
      <c r="A28" s="3"/>
      <c r="C28" s="98"/>
      <c r="D28" s="59" t="s">
        <v>24</v>
      </c>
      <c r="E28" s="60">
        <f>E22-H23</f>
        <v>143500</v>
      </c>
      <c r="F28" s="57"/>
      <c r="G28" s="58" t="s">
        <v>25</v>
      </c>
      <c r="H28" s="27">
        <f>IF(H17-42500&lt;0,0,(H17-42500)*0.25)</f>
        <v>0</v>
      </c>
      <c r="I28" s="3"/>
      <c r="J28" s="1"/>
      <c r="K28" s="9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4">
      <c r="A29" s="3"/>
      <c r="B29" s="1"/>
      <c r="C29" s="98"/>
      <c r="D29" s="62" t="s">
        <v>26</v>
      </c>
      <c r="E29" s="63">
        <f>E28*0.01</f>
        <v>1435</v>
      </c>
      <c r="F29" s="64" t="s">
        <v>27</v>
      </c>
      <c r="G29" s="58" t="s">
        <v>28</v>
      </c>
      <c r="H29" s="65">
        <f>H27+H28</f>
        <v>4075.875</v>
      </c>
      <c r="I29" s="3"/>
      <c r="J29" s="1"/>
      <c r="K29" s="9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4">
      <c r="A30" s="3"/>
      <c r="B30" s="1"/>
      <c r="C30" s="98"/>
      <c r="D30" s="62" t="s">
        <v>29</v>
      </c>
      <c r="E30" s="63">
        <f>E28*0.01*(F30/12)</f>
        <v>717.5</v>
      </c>
      <c r="F30" s="64">
        <v>6</v>
      </c>
      <c r="G30" s="58"/>
      <c r="H30" s="66"/>
      <c r="I30" s="3"/>
      <c r="J30" s="1"/>
      <c r="K30" s="98"/>
      <c r="L30" s="1"/>
      <c r="M30" s="1"/>
      <c r="N30" s="1"/>
      <c r="O30" s="1"/>
      <c r="P30" s="1"/>
      <c r="Q30" s="6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4">
      <c r="A31" s="3"/>
      <c r="B31" s="1"/>
      <c r="C31" s="98"/>
      <c r="D31" s="62" t="s">
        <v>30</v>
      </c>
      <c r="E31" s="63">
        <f>E28*0.015</f>
        <v>2152.5</v>
      </c>
      <c r="F31" s="64" t="s">
        <v>27</v>
      </c>
      <c r="G31" s="58" t="s">
        <v>31</v>
      </c>
      <c r="H31" s="67">
        <f>H17-H29</f>
        <v>23096.625</v>
      </c>
      <c r="I31" s="3"/>
      <c r="J31" s="1"/>
      <c r="K31" s="9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4">
      <c r="A32" s="3"/>
      <c r="B32" s="1"/>
      <c r="C32" s="98"/>
      <c r="D32" s="62" t="s">
        <v>32</v>
      </c>
      <c r="E32" s="63">
        <f>(E33/24)*F32</f>
        <v>5022.5000000000009</v>
      </c>
      <c r="F32" s="64">
        <v>6</v>
      </c>
      <c r="G32" s="68"/>
      <c r="H32" s="69">
        <f>H31/H14</f>
        <v>0.11977868820577978</v>
      </c>
      <c r="I32" s="3"/>
      <c r="J32" s="1"/>
      <c r="K32" s="9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4">
      <c r="A33" s="3"/>
      <c r="B33" s="1"/>
      <c r="C33" s="98"/>
      <c r="D33" s="62" t="s">
        <v>33</v>
      </c>
      <c r="E33" s="63">
        <f>E28*F33*2</f>
        <v>20090.000000000004</v>
      </c>
      <c r="F33" s="70">
        <v>7.0000000000000007E-2</v>
      </c>
      <c r="G33" s="2"/>
      <c r="H33" s="71"/>
      <c r="I33" s="3"/>
      <c r="J33" s="1"/>
      <c r="K33" s="9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4">
      <c r="A34" s="3"/>
      <c r="B34" s="1"/>
      <c r="C34" s="98"/>
      <c r="D34" s="72" t="s">
        <v>34</v>
      </c>
      <c r="E34" s="73">
        <f>SUM(E29:E32)</f>
        <v>9327.5</v>
      </c>
      <c r="F34" s="57"/>
      <c r="G34" s="2"/>
      <c r="H34" s="74"/>
      <c r="I34" s="3"/>
      <c r="J34" s="1"/>
      <c r="K34" s="9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5" customHeight="1" x14ac:dyDescent="0.4">
      <c r="A35" s="3"/>
      <c r="B35" s="1"/>
      <c r="C35" s="98"/>
      <c r="D35" s="75" t="s">
        <v>35</v>
      </c>
      <c r="E35" s="76">
        <f>SUM(E29:E33)</f>
        <v>29417.500000000004</v>
      </c>
      <c r="F35" s="77"/>
      <c r="G35" s="2"/>
      <c r="H35" s="78"/>
      <c r="I35" s="3"/>
      <c r="J35" s="1"/>
      <c r="K35" s="9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5" customHeight="1" thickTop="1" x14ac:dyDescent="0.35">
      <c r="A36" s="3"/>
      <c r="B36" s="1"/>
      <c r="C36" s="98"/>
      <c r="D36" s="2"/>
      <c r="E36" s="2"/>
      <c r="F36" s="2"/>
      <c r="G36" s="2"/>
      <c r="H36" s="79"/>
      <c r="I36" s="3"/>
      <c r="J36" s="1"/>
      <c r="K36" s="9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5" customHeight="1" x14ac:dyDescent="0.35">
      <c r="A37" s="3"/>
      <c r="B37" s="1"/>
      <c r="C37" s="101"/>
      <c r="D37" s="96"/>
      <c r="E37" s="96"/>
      <c r="F37" s="96"/>
      <c r="G37" s="96"/>
      <c r="H37" s="110"/>
      <c r="I37" s="103"/>
      <c r="J37" s="1"/>
      <c r="K37" s="9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5" customHeight="1" x14ac:dyDescent="0.35">
      <c r="A38" s="100"/>
      <c r="B38" s="80"/>
      <c r="C38" s="101"/>
      <c r="D38" s="14"/>
      <c r="E38" s="14"/>
      <c r="F38" s="14"/>
      <c r="G38" s="14"/>
      <c r="H38" s="14"/>
      <c r="I38" s="103"/>
      <c r="J38" s="80"/>
      <c r="K38" s="104"/>
      <c r="L38" s="8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83" customHeight="1" x14ac:dyDescent="0.35">
      <c r="A39" s="3"/>
      <c r="B39" s="105"/>
      <c r="C39" s="106"/>
      <c r="D39" s="107"/>
      <c r="E39" s="107"/>
      <c r="F39" s="107"/>
      <c r="G39" s="107"/>
      <c r="H39" s="107"/>
      <c r="I39" s="109"/>
      <c r="J39" s="105"/>
      <c r="K39" s="9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5">
      <c r="A40" s="80"/>
      <c r="B40" s="95"/>
      <c r="C40" s="95"/>
      <c r="D40" s="95"/>
      <c r="E40" s="95"/>
      <c r="F40" s="95"/>
      <c r="G40" s="95"/>
      <c r="H40" s="95"/>
      <c r="I40" s="95"/>
      <c r="J40" s="95"/>
      <c r="K40" s="80"/>
      <c r="L40" s="8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5">
      <c r="A41" s="80"/>
      <c r="B41" s="1"/>
      <c r="C41" s="1"/>
      <c r="D41" s="1"/>
      <c r="E41" s="1"/>
      <c r="F41" s="1"/>
      <c r="G41" s="1"/>
      <c r="H41" s="1"/>
      <c r="I41" s="1"/>
      <c r="J41" s="1"/>
      <c r="K41" s="80"/>
      <c r="L41" s="8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5">
      <c r="A42" s="80"/>
      <c r="B42" s="1"/>
      <c r="C42" s="1"/>
      <c r="D42" s="1"/>
      <c r="E42" s="1"/>
      <c r="F42" s="1"/>
      <c r="G42" s="1"/>
      <c r="H42" s="1"/>
      <c r="I42" s="1"/>
      <c r="J42" s="1"/>
      <c r="K42" s="80"/>
      <c r="L42" s="8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5">
      <c r="A43" s="80"/>
      <c r="B43" s="1"/>
      <c r="C43" s="1"/>
      <c r="D43" s="1"/>
      <c r="E43" s="1"/>
      <c r="F43" s="1"/>
      <c r="G43" s="1"/>
      <c r="H43" s="1"/>
      <c r="I43" s="1"/>
      <c r="J43" s="1"/>
      <c r="K43" s="80"/>
      <c r="L43" s="8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5">
      <c r="A44" s="80"/>
      <c r="B44" s="1"/>
      <c r="C44" s="1"/>
      <c r="D44" s="1"/>
      <c r="E44" s="1"/>
      <c r="F44" s="1"/>
      <c r="G44" s="1"/>
      <c r="H44" s="1"/>
      <c r="I44" s="1"/>
      <c r="J44" s="1"/>
      <c r="K44" s="80"/>
      <c r="L44" s="8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5">
      <c r="A45" s="80"/>
      <c r="B45" s="1"/>
      <c r="C45" s="1"/>
      <c r="D45" s="1"/>
      <c r="E45" s="1"/>
      <c r="F45" s="1"/>
      <c r="G45" s="1"/>
      <c r="H45" s="1"/>
      <c r="I45" s="1"/>
      <c r="J45" s="1"/>
      <c r="K45" s="80"/>
      <c r="L45" s="8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5">
      <c r="A46" s="80"/>
      <c r="B46" s="1"/>
      <c r="C46" s="1"/>
      <c r="D46" s="1"/>
      <c r="E46" s="1"/>
      <c r="F46" s="1"/>
      <c r="G46" s="1"/>
      <c r="H46" s="1"/>
      <c r="I46" s="1"/>
      <c r="J46" s="1"/>
      <c r="K46" s="80"/>
      <c r="L46" s="8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mergeCells count="8">
    <mergeCell ref="G20:G21"/>
    <mergeCell ref="H20:H21"/>
    <mergeCell ref="H23:H24"/>
    <mergeCell ref="D3:H3"/>
    <mergeCell ref="D39:H39"/>
    <mergeCell ref="D9:H10"/>
    <mergeCell ref="G17:G18"/>
    <mergeCell ref="H17:H1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Etude Projet Societe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Ael Bernard</cp:lastModifiedBy>
  <dcterms:created xsi:type="dcterms:W3CDTF">2026-02-19T09:50:02Z</dcterms:created>
  <dcterms:modified xsi:type="dcterms:W3CDTF">2026-02-19T09:50:02Z</dcterms:modified>
</cp:coreProperties>
</file>