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1_{E861D41F-5630-47B7-A76B-FE9C5F48BB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lh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3" l="1"/>
  <c r="D86" i="3"/>
  <c r="D69" i="3"/>
  <c r="D73" i="3" s="1"/>
  <c r="D61" i="3"/>
  <c r="D52" i="3"/>
  <c r="D42" i="3"/>
  <c r="D35" i="3"/>
  <c r="D25" i="3"/>
  <c r="E93" i="3"/>
  <c r="E92" i="3"/>
  <c r="E91" i="3"/>
  <c r="E90" i="3"/>
  <c r="E84" i="3"/>
  <c r="E85" i="3"/>
  <c r="E83" i="3"/>
  <c r="E82" i="3"/>
  <c r="E59" i="3"/>
  <c r="E68" i="3"/>
  <c r="E67" i="3"/>
  <c r="E66" i="3"/>
  <c r="E65" i="3"/>
  <c r="E60" i="3"/>
  <c r="E58" i="3"/>
  <c r="E57" i="3"/>
  <c r="E56" i="3"/>
  <c r="E51" i="3"/>
  <c r="E50" i="3"/>
  <c r="E49" i="3"/>
  <c r="E48" i="3"/>
  <c r="E47" i="3"/>
  <c r="E46" i="3"/>
  <c r="E41" i="3"/>
  <c r="E40" i="3"/>
  <c r="E39" i="3"/>
  <c r="E42" i="3" s="1"/>
  <c r="E34" i="3"/>
  <c r="E33" i="3"/>
  <c r="E32" i="3"/>
  <c r="E31" i="3"/>
  <c r="E30" i="3"/>
  <c r="E29" i="3"/>
  <c r="E24" i="3"/>
  <c r="E23" i="3"/>
  <c r="E22" i="3"/>
  <c r="E21" i="3"/>
  <c r="E20" i="3"/>
  <c r="E19" i="3"/>
  <c r="E18" i="3"/>
  <c r="E17" i="3"/>
  <c r="C13" i="3"/>
  <c r="C7" i="3"/>
  <c r="D74" i="3" l="1"/>
  <c r="E73" i="3"/>
  <c r="E86" i="3"/>
  <c r="E74" i="3"/>
  <c r="E25" i="3"/>
  <c r="E52" i="3"/>
  <c r="E35" i="3"/>
  <c r="E61" i="3"/>
  <c r="E69" i="3"/>
  <c r="D75" i="3" l="1"/>
  <c r="E75" i="3" s="1"/>
  <c r="D76" i="3" l="1"/>
  <c r="E76" i="3" l="1"/>
  <c r="D77" i="3"/>
  <c r="E77" i="3" l="1"/>
  <c r="E78" i="3" s="1"/>
  <c r="D78" i="3"/>
  <c r="H4" i="3" l="1"/>
  <c r="H7" i="3"/>
  <c r="H10" i="3" s="1"/>
</calcChain>
</file>

<file path=xl/sharedStrings.xml><?xml version="1.0" encoding="utf-8"?>
<sst xmlns="http://schemas.openxmlformats.org/spreadsheetml/2006/main" count="110" uniqueCount="60">
  <si>
    <t>Rendimento Mensal Estimado</t>
  </si>
  <si>
    <t>Rendimento 1</t>
  </si>
  <si>
    <t>Rendimento extra</t>
  </si>
  <si>
    <t>Rendimento mensal líquido</t>
  </si>
  <si>
    <t>Rendimento Mensal Real</t>
  </si>
  <si>
    <t>Rendimento mensal total</t>
  </si>
  <si>
    <t>Habitação</t>
  </si>
  <si>
    <t>0</t>
  </si>
  <si>
    <t>Hipoteca ou renda</t>
  </si>
  <si>
    <t>Telefone</t>
  </si>
  <si>
    <t>Eletricidade</t>
  </si>
  <si>
    <t>Combustível</t>
  </si>
  <si>
    <t>Água e tratamentos</t>
  </si>
  <si>
    <t>TV por cabo</t>
  </si>
  <si>
    <t>Recolha de resíduos</t>
  </si>
  <si>
    <t>Manutenção ou reparações</t>
  </si>
  <si>
    <t>Outro</t>
  </si>
  <si>
    <t>Subtotal</t>
  </si>
  <si>
    <t>Transportes</t>
  </si>
  <si>
    <t>Despesas de autocarro/táxi</t>
  </si>
  <si>
    <t>Seguros</t>
  </si>
  <si>
    <t>Manutenção</t>
  </si>
  <si>
    <t>Casa</t>
  </si>
  <si>
    <t>Saúde</t>
  </si>
  <si>
    <t>Vida</t>
  </si>
  <si>
    <t>Alimentação</t>
  </si>
  <si>
    <t>Supermercado</t>
  </si>
  <si>
    <t>Restauração</t>
  </si>
  <si>
    <t>Estimativa
Custo</t>
  </si>
  <si>
    <t>Estimativa 
Custo</t>
  </si>
  <si>
    <t>Real 
Custo</t>
  </si>
  <si>
    <t>Diferença</t>
  </si>
  <si>
    <t>Lazer</t>
  </si>
  <si>
    <t>Filmes</t>
  </si>
  <si>
    <t>Concertos</t>
  </si>
  <si>
    <t>Eventos desportivos</t>
  </si>
  <si>
    <t>Outros</t>
  </si>
  <si>
    <t>Empréstimos</t>
  </si>
  <si>
    <t>Motivos Pessoais</t>
  </si>
  <si>
    <t>Estudante</t>
  </si>
  <si>
    <t>Cartão de crédito</t>
  </si>
  <si>
    <t>Impostos</t>
  </si>
  <si>
    <t>Poupanças ou Investimentos</t>
  </si>
  <si>
    <t>Presentes e Doações</t>
  </si>
  <si>
    <t>Instituição de Caridade 1</t>
  </si>
  <si>
    <t>Caridade 2</t>
  </si>
  <si>
    <t>Caridade 3</t>
  </si>
  <si>
    <t>Teatro/Cinema</t>
  </si>
  <si>
    <t>Prestação viatura</t>
  </si>
  <si>
    <t>Carro</t>
  </si>
  <si>
    <t>IMI</t>
  </si>
  <si>
    <t>IVA</t>
  </si>
  <si>
    <t>Segurança Social</t>
  </si>
  <si>
    <t>Conta poupança reforma</t>
  </si>
  <si>
    <t>Certificados de Aforro</t>
  </si>
  <si>
    <t>Fundo de emergência</t>
  </si>
  <si>
    <r>
      <t xml:space="preserve">Rendimento Real                                    </t>
    </r>
    <r>
      <rPr>
        <sz val="14"/>
        <color theme="1" tint="0.24994659260841701"/>
        <rFont val="Calibri"/>
        <family val="2"/>
        <scheme val="minor"/>
      </rPr>
      <t xml:space="preserve"> (Rendimento real menos despesas)</t>
    </r>
  </si>
  <si>
    <t xml:space="preserve">Diferença                                    </t>
  </si>
  <si>
    <r>
      <t xml:space="preserve">Saldo Estimado                             </t>
    </r>
    <r>
      <rPr>
        <sz val="14"/>
        <color theme="1" tint="0.24994659260841701"/>
        <rFont val="Calibri"/>
        <family val="2"/>
        <scheme val="minor"/>
      </rPr>
      <t xml:space="preserve">         (Rendimento estimado menos despesas)</t>
    </r>
  </si>
  <si>
    <t>Orçamento Familiar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</si>
</sst>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[&lt;=9999999]###\-####;\(###\)\ ###\-####"/>
    <numFmt numFmtId="167" formatCode="#,##0.00\ &quot;€&quot;;[Red]#,##0.00\ &quot;€&quot;"/>
    <numFmt numFmtId="168" formatCode="#,##0.00\ &quot;€&quot;"/>
  </numFmts>
  <fonts count="38" x14ac:knownFonts="1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0.24994659260841701"/>
      <name val="Calibri"/>
      <family val="2"/>
      <scheme val="major"/>
    </font>
    <font>
      <b/>
      <sz val="10"/>
      <color theme="1" tint="0.24994659260841701"/>
      <name val="Calibri"/>
      <family val="2"/>
      <scheme val="major"/>
    </font>
    <font>
      <sz val="22"/>
      <color theme="3" tint="0.24994659260841701"/>
      <name val="Calibri"/>
      <family val="2"/>
      <scheme val="major"/>
    </font>
    <font>
      <sz val="11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2"/>
      <color theme="1" tint="0.24994659260841701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8"/>
      <name val="Calibri"/>
      <family val="2"/>
      <scheme val="major"/>
    </font>
    <font>
      <sz val="10"/>
      <color theme="8"/>
      <name val="Calibri"/>
      <family val="2"/>
      <scheme val="major"/>
    </font>
    <font>
      <sz val="12"/>
      <color theme="1"/>
      <name val="Calibri"/>
      <family val="2"/>
      <scheme val="minor"/>
    </font>
    <font>
      <b/>
      <sz val="14"/>
      <color theme="1" tint="0.24994659260841701"/>
      <name val="Calibri"/>
      <family val="2"/>
      <scheme val="minor"/>
    </font>
    <font>
      <b/>
      <sz val="40"/>
      <color theme="4"/>
      <name val="Calibri"/>
      <family val="2"/>
      <scheme val="major"/>
    </font>
    <font>
      <b/>
      <sz val="20"/>
      <color theme="4"/>
      <name val="Calibri"/>
      <family val="2"/>
      <scheme val="major"/>
    </font>
    <font>
      <sz val="14"/>
      <color theme="4"/>
      <name val="Calibri"/>
      <family val="2"/>
      <scheme val="major"/>
    </font>
    <font>
      <sz val="10"/>
      <color theme="1" tint="0.2499465926084170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 style="thin">
        <color theme="0" tint="-0.499984740745262"/>
      </right>
      <top/>
      <bottom style="thin">
        <color theme="8"/>
      </bottom>
      <diagonal/>
    </border>
    <border>
      <left style="thin">
        <color theme="0" tint="-0.499984740745262"/>
      </left>
      <right/>
      <top/>
      <bottom style="thin">
        <color theme="8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87640003662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87640003662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</borders>
  <cellStyleXfs count="49">
    <xf numFmtId="0" fontId="0" fillId="0" borderId="0"/>
    <xf numFmtId="0" fontId="4" fillId="0" borderId="1" applyNumberFormat="0" applyFill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166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10" borderId="37" applyNumberFormat="0" applyAlignment="0" applyProtection="0"/>
    <xf numFmtId="0" fontId="30" fillId="11" borderId="38" applyNumberFormat="0" applyAlignment="0" applyProtection="0"/>
    <xf numFmtId="0" fontId="31" fillId="11" borderId="37" applyNumberFormat="0" applyAlignment="0" applyProtection="0"/>
    <xf numFmtId="0" fontId="32" fillId="0" borderId="39" applyNumberFormat="0" applyFill="0" applyAlignment="0" applyProtection="0"/>
    <xf numFmtId="0" fontId="33" fillId="12" borderId="40" applyNumberFormat="0" applyAlignment="0" applyProtection="0"/>
    <xf numFmtId="0" fontId="34" fillId="0" borderId="0" applyNumberFormat="0" applyFill="0" applyBorder="0" applyAlignment="0" applyProtection="0"/>
    <xf numFmtId="0" fontId="23" fillId="13" borderId="41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42" applyNumberFormat="0" applyFill="0" applyAlignment="0" applyProtection="0"/>
    <xf numFmtId="0" fontId="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75">
    <xf numFmtId="0" fontId="0" fillId="0" borderId="0" xfId="0"/>
    <xf numFmtId="0" fontId="9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indent="1"/>
    </xf>
    <xf numFmtId="0" fontId="12" fillId="2" borderId="18" xfId="0" applyFont="1" applyFill="1" applyBorder="1" applyAlignment="1">
      <alignment horizontal="left" vertical="center" inden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indent="1"/>
    </xf>
    <xf numFmtId="0" fontId="13" fillId="2" borderId="4" xfId="0" applyFont="1" applyFill="1" applyBorder="1" applyAlignment="1">
      <alignment horizontal="left" vertical="center" indent="1"/>
    </xf>
    <xf numFmtId="0" fontId="10" fillId="2" borderId="14" xfId="0" applyFont="1" applyFill="1" applyBorder="1" applyAlignment="1">
      <alignment horizontal="left" vertical="center" indent="1"/>
    </xf>
    <xf numFmtId="0" fontId="10" fillId="2" borderId="8" xfId="0" applyFont="1" applyFill="1" applyBorder="1" applyAlignment="1">
      <alignment horizontal="left" vertical="center" indent="1"/>
    </xf>
    <xf numFmtId="0" fontId="10" fillId="2" borderId="11" xfId="0" applyFont="1" applyFill="1" applyBorder="1" applyAlignment="1">
      <alignment horizontal="left" vertical="center" indent="1"/>
    </xf>
    <xf numFmtId="0" fontId="7" fillId="0" borderId="0" xfId="0" applyFont="1" applyAlignment="1">
      <alignment horizontal="center"/>
    </xf>
    <xf numFmtId="0" fontId="8" fillId="3" borderId="28" xfId="0" applyFont="1" applyFill="1" applyBorder="1" applyAlignment="1">
      <alignment horizontal="left" vertical="center" indent="1"/>
    </xf>
    <xf numFmtId="0" fontId="8" fillId="3" borderId="23" xfId="0" applyFont="1" applyFill="1" applyBorder="1" applyAlignment="1">
      <alignment horizontal="left" vertical="center" indent="1"/>
    </xf>
    <xf numFmtId="0" fontId="10" fillId="2" borderId="30" xfId="0" applyFont="1" applyFill="1" applyBorder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2" fillId="2" borderId="4" xfId="0" applyFont="1" applyFill="1" applyBorder="1" applyAlignment="1">
      <alignment horizontal="left" vertical="center" indent="1"/>
    </xf>
    <xf numFmtId="0" fontId="8" fillId="3" borderId="34" xfId="0" applyFont="1" applyFill="1" applyBorder="1" applyAlignment="1">
      <alignment horizontal="left" vertical="center" indent="1"/>
    </xf>
    <xf numFmtId="0" fontId="10" fillId="2" borderId="19" xfId="2" applyFont="1" applyFill="1" applyBorder="1" applyAlignment="1">
      <alignment horizontal="left" vertical="center" indent="1"/>
    </xf>
    <xf numFmtId="0" fontId="10" fillId="2" borderId="14" xfId="2" applyFont="1" applyFill="1" applyBorder="1" applyAlignment="1">
      <alignment horizontal="left" vertical="center" indent="1"/>
    </xf>
    <xf numFmtId="0" fontId="8" fillId="3" borderId="28" xfId="2" applyFont="1" applyFill="1" applyBorder="1" applyAlignment="1">
      <alignment horizontal="left" vertical="center" indent="1"/>
    </xf>
    <xf numFmtId="0" fontId="10" fillId="2" borderId="5" xfId="2" applyFont="1" applyFill="1" applyBorder="1" applyAlignment="1">
      <alignment horizontal="left" vertical="center" indent="1"/>
    </xf>
    <xf numFmtId="0" fontId="8" fillId="3" borderId="30" xfId="0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1" fillId="2" borderId="0" xfId="2" applyFont="1" applyFill="1" applyBorder="1" applyAlignment="1">
      <alignment horizontal="left" vertical="center" indent="1"/>
    </xf>
    <xf numFmtId="167" fontId="10" fillId="2" borderId="20" xfId="0" applyNumberFormat="1" applyFont="1" applyFill="1" applyBorder="1" applyAlignment="1">
      <alignment horizontal="center" vertical="center"/>
    </xf>
    <xf numFmtId="167" fontId="10" fillId="2" borderId="15" xfId="0" applyNumberFormat="1" applyFont="1" applyFill="1" applyBorder="1" applyAlignment="1">
      <alignment horizontal="center" vertical="center"/>
    </xf>
    <xf numFmtId="167" fontId="11" fillId="3" borderId="29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 vertical="center"/>
    </xf>
    <xf numFmtId="168" fontId="10" fillId="2" borderId="26" xfId="0" applyNumberFormat="1" applyFont="1" applyFill="1" applyBorder="1" applyAlignment="1">
      <alignment horizontal="center" vertical="center"/>
    </xf>
    <xf numFmtId="168" fontId="10" fillId="2" borderId="31" xfId="0" applyNumberFormat="1" applyFont="1" applyFill="1" applyBorder="1" applyAlignment="1">
      <alignment horizontal="center" vertical="center"/>
    </xf>
    <xf numFmtId="168" fontId="10" fillId="2" borderId="6" xfId="0" applyNumberFormat="1" applyFont="1" applyFill="1" applyBorder="1" applyAlignment="1">
      <alignment horizontal="center" vertical="center"/>
    </xf>
    <xf numFmtId="168" fontId="10" fillId="2" borderId="7" xfId="0" applyNumberFormat="1" applyFont="1" applyFill="1" applyBorder="1" applyAlignment="1">
      <alignment horizontal="center" vertical="center"/>
    </xf>
    <xf numFmtId="168" fontId="10" fillId="2" borderId="9" xfId="0" applyNumberFormat="1" applyFont="1" applyFill="1" applyBorder="1" applyAlignment="1">
      <alignment horizontal="center" vertical="center"/>
    </xf>
    <xf numFmtId="168" fontId="10" fillId="2" borderId="10" xfId="0" applyNumberFormat="1" applyFont="1" applyFill="1" applyBorder="1" applyAlignment="1">
      <alignment horizontal="center" vertical="center"/>
    </xf>
    <xf numFmtId="168" fontId="10" fillId="2" borderId="12" xfId="0" applyNumberFormat="1" applyFont="1" applyFill="1" applyBorder="1" applyAlignment="1">
      <alignment horizontal="center" vertical="center"/>
    </xf>
    <xf numFmtId="168" fontId="10" fillId="2" borderId="13" xfId="0" applyNumberFormat="1" applyFont="1" applyFill="1" applyBorder="1" applyAlignment="1">
      <alignment horizontal="center" vertical="center"/>
    </xf>
    <xf numFmtId="168" fontId="18" fillId="3" borderId="24" xfId="0" applyNumberFormat="1" applyFont="1" applyFill="1" applyBorder="1" applyAlignment="1">
      <alignment horizontal="center" vertical="center"/>
    </xf>
    <xf numFmtId="168" fontId="11" fillId="3" borderId="25" xfId="0" applyNumberFormat="1" applyFont="1" applyFill="1" applyBorder="1" applyAlignment="1">
      <alignment horizontal="center" vertical="center"/>
    </xf>
    <xf numFmtId="168" fontId="15" fillId="3" borderId="35" xfId="0" applyNumberFormat="1" applyFont="1" applyFill="1" applyBorder="1" applyAlignment="1">
      <alignment horizontal="center" vertical="center"/>
    </xf>
    <xf numFmtId="168" fontId="10" fillId="3" borderId="36" xfId="0" applyNumberFormat="1" applyFont="1" applyFill="1" applyBorder="1" applyAlignment="1">
      <alignment horizontal="center" vertical="center"/>
    </xf>
    <xf numFmtId="168" fontId="7" fillId="3" borderId="27" xfId="0" applyNumberFormat="1" applyFont="1" applyFill="1" applyBorder="1" applyAlignment="1">
      <alignment horizontal="center" vertical="center"/>
    </xf>
    <xf numFmtId="168" fontId="11" fillId="3" borderId="29" xfId="0" applyNumberFormat="1" applyFont="1" applyFill="1" applyBorder="1" applyAlignment="1">
      <alignment horizontal="center" vertical="center"/>
    </xf>
    <xf numFmtId="168" fontId="7" fillId="3" borderId="33" xfId="0" applyNumberFormat="1" applyFont="1" applyFill="1" applyBorder="1" applyAlignment="1">
      <alignment horizontal="center" vertical="center"/>
    </xf>
    <xf numFmtId="168" fontId="11" fillId="3" borderId="32" xfId="0" applyNumberFormat="1" applyFont="1" applyFill="1" applyBorder="1" applyAlignment="1">
      <alignment horizontal="center" vertical="center"/>
    </xf>
    <xf numFmtId="168" fontId="10" fillId="3" borderId="27" xfId="0" applyNumberFormat="1" applyFont="1" applyFill="1" applyBorder="1" applyAlignment="1">
      <alignment horizontal="center" vertical="center"/>
    </xf>
    <xf numFmtId="168" fontId="10" fillId="2" borderId="16" xfId="0" applyNumberFormat="1" applyFont="1" applyFill="1" applyBorder="1" applyAlignment="1">
      <alignment horizontal="center" vertical="center"/>
    </xf>
    <xf numFmtId="168" fontId="10" fillId="2" borderId="15" xfId="0" applyNumberFormat="1" applyFont="1" applyFill="1" applyBorder="1" applyAlignment="1">
      <alignment horizontal="center" vertical="center"/>
    </xf>
    <xf numFmtId="168" fontId="10" fillId="3" borderId="24" xfId="0" applyNumberFormat="1" applyFont="1" applyFill="1" applyBorder="1" applyAlignment="1">
      <alignment horizontal="center" vertical="center"/>
    </xf>
    <xf numFmtId="168" fontId="7" fillId="3" borderId="26" xfId="0" applyNumberFormat="1" applyFont="1" applyFill="1" applyBorder="1" applyAlignment="1">
      <alignment horizontal="center" vertical="center"/>
    </xf>
    <xf numFmtId="168" fontId="11" fillId="3" borderId="31" xfId="0" applyNumberFormat="1" applyFont="1" applyFill="1" applyBorder="1" applyAlignment="1">
      <alignment horizontal="center" vertical="center"/>
    </xf>
    <xf numFmtId="0" fontId="21" fillId="0" borderId="17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21" fillId="2" borderId="17" xfId="0" applyFont="1" applyFill="1" applyBorder="1" applyAlignment="1">
      <alignment horizontal="left" vertical="center" indent="1"/>
    </xf>
    <xf numFmtId="0" fontId="16" fillId="2" borderId="17" xfId="0" applyFont="1" applyFill="1" applyBorder="1" applyAlignment="1">
      <alignment horizontal="left" vertical="center" indent="1"/>
    </xf>
    <xf numFmtId="0" fontId="21" fillId="2" borderId="21" xfId="3" applyFont="1" applyFill="1" applyBorder="1" applyAlignment="1">
      <alignment horizontal="left" vertical="center" indent="1"/>
    </xf>
    <xf numFmtId="0" fontId="22" fillId="2" borderId="22" xfId="3" applyFont="1" applyFill="1" applyBorder="1" applyAlignment="1">
      <alignment horizontal="left" vertical="center" indent="1"/>
    </xf>
    <xf numFmtId="0" fontId="16" fillId="2" borderId="22" xfId="3" applyFont="1" applyFill="1" applyBorder="1" applyAlignment="1">
      <alignment horizontal="left" vertical="center" inden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Border="1"/>
    <xf numFmtId="0" fontId="10" fillId="2" borderId="43" xfId="0" applyFont="1" applyFill="1" applyBorder="1" applyAlignment="1">
      <alignment horizontal="left" vertical="center" indent="1"/>
    </xf>
    <xf numFmtId="0" fontId="19" fillId="4" borderId="0" xfId="0" applyFont="1" applyFill="1" applyAlignment="1">
      <alignment horizontal="center"/>
    </xf>
    <xf numFmtId="0" fontId="19" fillId="5" borderId="0" xfId="2" applyFont="1" applyFill="1" applyBorder="1" applyAlignment="1">
      <alignment horizontal="center" vertical="top" wrapText="1"/>
    </xf>
    <xf numFmtId="0" fontId="19" fillId="6" borderId="0" xfId="2" applyFont="1" applyFill="1" applyBorder="1" applyAlignment="1">
      <alignment horizontal="center" vertical="top" wrapText="1"/>
    </xf>
    <xf numFmtId="0" fontId="19" fillId="4" borderId="0" xfId="2" applyFont="1" applyFill="1" applyBorder="1" applyAlignment="1">
      <alignment horizontal="center" vertical="top" wrapText="1"/>
    </xf>
    <xf numFmtId="167" fontId="14" fillId="2" borderId="0" xfId="0" applyNumberFormat="1" applyFont="1" applyFill="1" applyAlignment="1">
      <alignment horizontal="center" vertical="center"/>
    </xf>
    <xf numFmtId="167" fontId="14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167" fontId="19" fillId="5" borderId="0" xfId="0" applyNumberFormat="1" applyFont="1" applyFill="1" applyAlignment="1">
      <alignment horizontal="center" vertical="center"/>
    </xf>
    <xf numFmtId="167" fontId="19" fillId="6" borderId="0" xfId="0" applyNumberFormat="1" applyFont="1" applyFill="1" applyAlignment="1">
      <alignment horizontal="center" vertical="center"/>
    </xf>
    <xf numFmtId="167" fontId="19" fillId="4" borderId="0" xfId="0" applyNumberFormat="1" applyFont="1" applyFill="1" applyAlignment="1">
      <alignment horizontal="center"/>
    </xf>
  </cellXfs>
  <cellStyles count="49">
    <cellStyle name="20% - Cor1" xfId="26" builtinId="30" customBuiltin="1"/>
    <cellStyle name="20% - Cor2" xfId="30" builtinId="34" customBuiltin="1"/>
    <cellStyle name="20% - Cor3" xfId="34" builtinId="38" customBuiltin="1"/>
    <cellStyle name="20% - Cor4" xfId="38" builtinId="42" customBuiltin="1"/>
    <cellStyle name="20% - Cor5" xfId="42" builtinId="46" customBuiltin="1"/>
    <cellStyle name="20% - Cor6" xfId="46" builtinId="50" customBuiltin="1"/>
    <cellStyle name="40% - Cor1" xfId="27" builtinId="31" customBuiltin="1"/>
    <cellStyle name="40% - Cor2" xfId="31" builtinId="35" customBuiltin="1"/>
    <cellStyle name="40% - Cor3" xfId="35" builtinId="39" customBuiltin="1"/>
    <cellStyle name="40% - Cor4" xfId="39" builtinId="43" customBuiltin="1"/>
    <cellStyle name="40% - Cor5" xfId="43" builtinId="47" customBuiltin="1"/>
    <cellStyle name="40% - Cor6" xfId="47" builtinId="51" customBuiltin="1"/>
    <cellStyle name="60% - Cor1" xfId="28" builtinId="32" customBuiltin="1"/>
    <cellStyle name="60% - Cor2" xfId="32" builtinId="36" customBuiltin="1"/>
    <cellStyle name="60% - Cor3" xfId="36" builtinId="40" customBuiltin="1"/>
    <cellStyle name="60% - Cor4" xfId="40" builtinId="44" customBuiltin="1"/>
    <cellStyle name="60% - Cor5" xfId="44" builtinId="48" customBuiltin="1"/>
    <cellStyle name="60% - Cor6" xfId="48" builtinId="52" customBuiltin="1"/>
    <cellStyle name="Cabeçalho 1" xfId="1" builtinId="16" customBuiltin="1"/>
    <cellStyle name="Cabeçalho 2" xfId="2" builtinId="17" customBuiltin="1"/>
    <cellStyle name="Cabeçalho 3" xfId="3" builtinId="18" customBuiltin="1"/>
    <cellStyle name="Cabeçalho 4" xfId="12" builtinId="19" customBuiltin="1"/>
    <cellStyle name="Cálculo" xfId="18" builtinId="22" customBuiltin="1"/>
    <cellStyle name="Célula Ligada" xfId="19" builtinId="24" customBuiltin="1"/>
    <cellStyle name="Cor1" xfId="25" builtinId="29" customBuiltin="1"/>
    <cellStyle name="Cor2" xfId="29" builtinId="33" customBuiltin="1"/>
    <cellStyle name="Cor3" xfId="33" builtinId="37" customBuiltin="1"/>
    <cellStyle name="Cor4" xfId="37" builtinId="41" customBuiltin="1"/>
    <cellStyle name="Cor5" xfId="41" builtinId="45" customBuiltin="1"/>
    <cellStyle name="Cor6" xfId="45" builtinId="49" customBuiltin="1"/>
    <cellStyle name="Correto" xfId="13" builtinId="26" customBuiltin="1"/>
    <cellStyle name="Data" xfId="5" xr:uid="{FE33F3B2-B201-45AD-A81E-81BCB12ED9D2}"/>
    <cellStyle name="Entrada" xfId="16" builtinId="20" customBuiltin="1"/>
    <cellStyle name="Incorreto" xfId="14" builtinId="27" customBuiltin="1"/>
    <cellStyle name="Moeda" xfId="8" builtinId="4" customBuiltin="1"/>
    <cellStyle name="Moeda [0]" xfId="9" builtinId="7" customBuiltin="1"/>
    <cellStyle name="Neutro" xfId="15" builtinId="28" customBuiltin="1"/>
    <cellStyle name="Normal" xfId="0" builtinId="0" customBuiltin="1"/>
    <cellStyle name="Nota" xfId="22" builtinId="10" customBuiltin="1"/>
    <cellStyle name="Percentagem" xfId="10" builtinId="5" customBuiltin="1"/>
    <cellStyle name="Saída" xfId="17" builtinId="21" customBuiltin="1"/>
    <cellStyle name="Separador de milhares [0]" xfId="7" builtinId="6" customBuiltin="1"/>
    <cellStyle name="Telefone" xfId="4" xr:uid="{70E46558-98AC-446F-861A-54F270CBD905}"/>
    <cellStyle name="Texto de Aviso" xfId="21" builtinId="11" customBuiltin="1"/>
    <cellStyle name="Texto Explicativo" xfId="23" builtinId="53" customBuiltin="1"/>
    <cellStyle name="Título" xfId="11" builtinId="15" customBuiltin="1"/>
    <cellStyle name="Total" xfId="24" builtinId="25" customBuiltin="1"/>
    <cellStyle name="Verificar Célula" xfId="20" builtinId="23" customBuiltin="1"/>
    <cellStyle name="Vírgula" xfId="6" builtinId="3" customBuiltin="1"/>
  </cellStyles>
  <dxfs count="13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8" formatCode="#,##0.00\ &quot;€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87640003662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87640003662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87640003662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67955565050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67955565050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8" formatCode="#,##0.00\ &quot;€&quot;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67955565050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6795556505021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>
        <bottom style="thin">
          <color theme="0" tint="-0.14996795556505021"/>
        </bottom>
      </border>
    </dxf>
    <dxf>
      <border diagonalUp="0" diagonalDown="0">
        <left/>
        <right/>
        <top style="thin">
          <color theme="8"/>
        </top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alignment horizontal="left" vertical="center" textRotation="0" indent="1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>
        <bottom style="thin">
          <color theme="0" tint="-0.14996795556505021"/>
        </bottom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>
        <bottom style="thin">
          <color theme="0" tint="-0.14996795556505021"/>
        </bottom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>
        <bottom style="thin">
          <color theme="0" tint="-0.14996795556505021"/>
        </bottom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>
        <bottom style="thin">
          <color theme="0" tint="-0.14996795556505021"/>
        </bottom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9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border>
        <bottom style="thin">
          <color theme="0" tint="-0.14996795556505021"/>
        </bottom>
      </border>
    </dxf>
    <dxf>
      <border diagonalUp="0" diagonalDown="0">
        <left/>
        <right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border diagonalUp="0" diagonalDown="0" outline="0">
        <left style="thin">
          <color theme="0" tint="-0.14993743705557422"/>
        </left>
        <right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border diagonalUp="0" diagonalDown="0" outline="0">
        <left/>
        <right style="thin">
          <color theme="0" tint="-0.14993743705557422"/>
        </right>
      </border>
    </dxf>
    <dxf>
      <border>
        <top style="thin">
          <color theme="0" tint="-0.14996795556505021"/>
        </top>
      </border>
    </dxf>
    <dxf>
      <border>
        <bottom style="thin">
          <color theme="0" tint="-0.14996795556505021"/>
        </bottom>
      </border>
    </dxf>
    <dxf>
      <border diagonalUp="0" diagonalDown="0">
        <left/>
        <right/>
        <top style="thin">
          <color theme="8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2" tint="0.59996337778862885"/>
          <bgColor theme="0" tint="-4.9989318521683403E-2"/>
        </patternFill>
      </fill>
    </dxf>
    <dxf>
      <fill>
        <patternFill patternType="solid">
          <fgColor theme="2" tint="0.79995117038483843"/>
          <bgColor theme="2"/>
        </patternFill>
      </fill>
    </dxf>
    <dxf>
      <border>
        <top style="thin">
          <color theme="6" tint="-0.499984740745262"/>
        </top>
      </border>
    </dxf>
    <dxf>
      <font>
        <color theme="2" tint="0.79995117038483843"/>
      </font>
      <fill>
        <patternFill>
          <bgColor theme="6" tint="-0.499984740745262"/>
        </patternFill>
      </fill>
      <border>
        <top style="thick">
          <color theme="0"/>
        </top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-0.499984740745262"/>
        </bottom>
        <vertical/>
        <horizontal/>
      </border>
    </dxf>
  </dxfs>
  <tableStyles count="2" defaultTableStyle="TableStyleMedium2" defaultPivotStyle="PivotStyleLight16">
    <tableStyle name="Livro de Endereços" pivot="0" count="5" xr9:uid="{00000000-0011-0000-FFFF-FFFF00000000}">
      <tableStyleElement type="wholeTable" dxfId="135"/>
      <tableStyleElement type="headerRow" dxfId="134"/>
      <tableStyleElement type="totalRow" dxfId="133"/>
      <tableStyleElement type="firstRowStripe" dxfId="132"/>
      <tableStyleElement type="secondRowStripe" dxfId="131"/>
    </tableStyle>
    <tableStyle name="Orçamento pessoal mensal" pivot="0" count="7" xr9:uid="{DF2684C2-C435-47FA-9646-E632C3AE8948}">
      <tableStyleElement type="wholeTable" dxfId="130"/>
      <tableStyleElement type="headerRow" dxfId="129"/>
      <tableStyleElement type="totalRow" dxfId="128"/>
      <tableStyleElement type="firstColumn" dxfId="127"/>
      <tableStyleElement type="lastColumn" dxfId="126"/>
      <tableStyleElement type="firstRowStripe" dxfId="125"/>
      <tableStyleElement type="firstColumnStripe" dxfId="1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501943</xdr:colOff>
      <xdr:row>0</xdr:row>
      <xdr:rowOff>19051</xdr:rowOff>
    </xdr:from>
    <xdr:to>
      <xdr:col>1</xdr:col>
      <xdr:colOff>1371600</xdr:colOff>
      <xdr:row>2</xdr:row>
      <xdr:rowOff>152400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D07641A-1133-9B61-C62A-F45FEA8FC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943" y="19051"/>
          <a:ext cx="1479257" cy="9429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AD19AA4-5E1F-4858-97E9-F5DB14844A01}" name="Habitação16" displayName="Habitação16" ref="B16:E25" totalsRowCount="1" headerRowDxfId="123" dataDxfId="122" totalsRowDxfId="121" headerRowBorderDxfId="119" tableBorderDxfId="120" totalsRowBorderDxfId="118">
  <tableColumns count="4">
    <tableColumn id="1" xr3:uid="{1471EB90-4086-4C83-A364-03841E0E21A6}" name="0" totalsRowLabel="Subtotal" dataDxfId="117" totalsRowDxfId="36"/>
    <tableColumn id="2" xr3:uid="{E6108BB8-784D-4D00-AFF8-54CB252E7922}" name="Estimativa_x000a_Custo" dataDxfId="116" totalsRowDxfId="35"/>
    <tableColumn id="3" xr3:uid="{1C2700C9-55D8-4281-85ED-13AF21F974EA}" name="Real _x000a_Custo" totalsRowFunction="custom" dataDxfId="115" totalsRowDxfId="34">
      <totalsRowFormula>SUM(D17:D24)</totalsRowFormula>
    </tableColumn>
    <tableColumn id="4" xr3:uid="{67AF5E3C-F1D9-49B2-9D30-A95783819794}" name="Diferença" totalsRowFunction="sum" dataDxfId="114" totalsRowDxfId="33">
      <calculatedColumnFormula>Habitação16[[#This Row],[Estimativa
Custo]]-Habitação16[[#This Row],[Real 
Custo]]</calculatedColumnFormula>
    </tableColumn>
  </tableColumns>
  <tableStyleInfo name="TableStyleLight4" showFirstColumn="0" showLastColumn="0" showRowStripes="1" showColumnStripes="0"/>
  <extLst>
    <ext xmlns:x14="http://schemas.microsoft.com/office/spreadsheetml/2009/9/main" uri="{504A1905-F514-4f6f-8877-14C23A59335A}">
      <x14:table altTextSummary="Introduza os Custos Estimados e Reais com a Habitação nesta tabela. A diferença é calculada automaticament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966DA8E-FE51-43D8-BE97-0F0EC23ED675}" name="Empréstimos1417" displayName="Empréstimos1417" ref="B28:E35" totalsRowCount="1" headerRowDxfId="113" dataDxfId="112" totalsRowDxfId="111" headerRowBorderDxfId="109" tableBorderDxfId="110" totalsRowBorderDxfId="108">
  <tableColumns count="4">
    <tableColumn id="1" xr3:uid="{E69B646E-95B6-463B-B88B-DBCA18D54739}" name="0" totalsRowLabel="Subtotal" dataDxfId="107" totalsRowDxfId="7"/>
    <tableColumn id="2" xr3:uid="{36B9C07B-3502-450E-8BC5-BF6B0488B0B5}" name="Estimativa _x000a_Custo" dataDxfId="106" totalsRowDxfId="6"/>
    <tableColumn id="3" xr3:uid="{F75DB706-BBAC-4B2E-861A-1884EBB4CF2D}" name="Real _x000a_Custo" totalsRowFunction="custom" dataDxfId="105" totalsRowDxfId="5">
      <totalsRowFormula>SUM(Empréstimos1417[Real 
Custo])</totalsRowFormula>
    </tableColumn>
    <tableColumn id="4" xr3:uid="{9A3D4967-C58B-428E-83BD-65352644212D}" name="Diferença" totalsRowFunction="sum" dataDxfId="104" totalsRowDxfId="4">
      <calculatedColumnFormula>Empréstimos1417[[#This Row],[Estimativa 
Custo]]-Empréstimos1417[[#This Row],[Real 
Custo]]</calculatedColumnFormula>
    </tableColumn>
  </tableColumns>
  <tableStyleInfo name="Livro de Endereços" showFirstColumn="1" showLastColumn="1" showRowStripes="1" showColumnStripes="0"/>
  <extLst>
    <ext xmlns:x14="http://schemas.microsoft.com/office/spreadsheetml/2009/9/main" uri="{504A1905-F514-4f6f-8877-14C23A59335A}">
      <x14:table altTextSummary="Introduza os Custos Estimados e Reais com Empréstimos nesta tabela. A diferença é calculada automaticament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AA3C3EC-40E7-48A1-B71E-B79D03213CA1}" name="Alimentação1518" displayName="Alimentação1518" ref="B38:E42" totalsRowCount="1" headerRowDxfId="103" dataDxfId="102" totalsRowDxfId="101" headerRowBorderDxfId="99" tableBorderDxfId="100" totalsRowBorderDxfId="98">
  <tableColumns count="4">
    <tableColumn id="1" xr3:uid="{FB5D8B72-371D-4442-8DA4-6B8324793D4C}" name="0" totalsRowLabel="Subtotal" dataDxfId="97" totalsRowDxfId="3"/>
    <tableColumn id="2" xr3:uid="{0BB42A23-C172-4659-8418-BD811644B02E}" name="Estimativa _x000a_Custo" dataDxfId="96" totalsRowDxfId="2"/>
    <tableColumn id="3" xr3:uid="{AE8106BA-3B11-4C7F-9706-0FDF7FD99356}" name="Real _x000a_Custo" totalsRowFunction="custom" dataDxfId="95" totalsRowDxfId="1">
      <totalsRowFormula>SUM(Alimentação1518[Real 
Custo])</totalsRowFormula>
    </tableColumn>
    <tableColumn id="4" xr3:uid="{AD85CABD-306C-497F-8482-9AE11F16D6D7}" name="Diferença" totalsRowFunction="sum" dataDxfId="94" totalsRowDxfId="0">
      <calculatedColumnFormula>Alimentação1518[[#This Row],[Estimativa 
Custo]]-Alimentação1518[[#This Row],[Real 
Custo]]</calculatedColumnFormula>
    </tableColumn>
  </tableColumns>
  <tableStyleInfo name="Livro de Endereços" showFirstColumn="1" showLastColumn="1" showRowStripes="1" showColumnStripes="0"/>
  <extLst>
    <ext xmlns:x14="http://schemas.microsoft.com/office/spreadsheetml/2009/9/main" uri="{504A1905-F514-4f6f-8877-14C23A59335A}">
      <x14:table altTextSummary="Introduza os Custos Estimados e Reais com Alimentação nesta tabela. A diferença é calculada automaticament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EAF16E0-0BBF-43F4-A974-01B0BBFDDB6D}" name="Transportes19" displayName="Transportes19" ref="B45:E52" totalsRowCount="1" headerRowDxfId="93" dataDxfId="92" totalsRowDxfId="91" headerRowBorderDxfId="89" tableBorderDxfId="90" totalsRowBorderDxfId="88">
  <tableColumns count="4">
    <tableColumn id="1" xr3:uid="{A6B09792-ABA6-4206-983C-93F01928C77E}" name="0" totalsRowLabel="Subtotal" dataDxfId="87" totalsRowDxfId="32"/>
    <tableColumn id="2" xr3:uid="{E9B93600-E36E-428B-9223-9DA04419AC1A}" name="Estimativa _x000a_Custo" dataDxfId="86" totalsRowDxfId="31"/>
    <tableColumn id="3" xr3:uid="{42AA771B-EC95-4C9C-AAD8-78D725F80F3F}" name="Real _x000a_Custo" totalsRowFunction="custom" dataDxfId="85" totalsRowDxfId="30">
      <totalsRowFormula>SUM(Transportes19[Real 
Custo])</totalsRowFormula>
    </tableColumn>
    <tableColumn id="4" xr3:uid="{D7F188F5-7377-443B-B36F-740708278183}" name="Diferença" totalsRowFunction="sum" dataDxfId="84" totalsRowDxfId="29">
      <calculatedColumnFormula>Transportes19[[#This Row],[Estimativa 
Custo]]-Transportes19[[#This Row],[Real 
Custo]]</calculatedColumnFormula>
    </tableColumn>
  </tableColumns>
  <tableStyleInfo name="Livro de Endereços" showFirstColumn="1" showLastColumn="1" showRowStripes="1" showColumnStripes="0"/>
  <extLst>
    <ext xmlns:x14="http://schemas.microsoft.com/office/spreadsheetml/2009/9/main" uri="{504A1905-F514-4f6f-8877-14C23A59335A}">
      <x14:table altTextSummary="Introduza os Custos Estimados e Reais com Transportes nesta tabela. A diferença é calculada automaticament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72D3705-25DB-483C-867C-4FAA63BB79C6}" name="Seguros20" displayName="Seguros20" ref="B55:E61" totalsRowCount="1" headerRowDxfId="83" dataDxfId="82" totalsRowDxfId="81" headerRowBorderDxfId="79" tableBorderDxfId="80" totalsRowBorderDxfId="78">
  <tableColumns count="4">
    <tableColumn id="1" xr3:uid="{E8BDB160-8650-4AA0-BF14-D14B97BBCF38}" name="0" totalsRowLabel="Subtotal" dataDxfId="77" totalsRowDxfId="28"/>
    <tableColumn id="2" xr3:uid="{366A7107-9BFD-4C97-BDA5-3AD9F6745E07}" name="Estimativa _x000a_Custo" dataDxfId="76" totalsRowDxfId="27"/>
    <tableColumn id="3" xr3:uid="{6BA808AC-53EB-4FDC-A639-38F297369E02}" name="Real _x000a_Custo" totalsRowFunction="custom" dataDxfId="75" totalsRowDxfId="26">
      <totalsRowFormula>SUM(D56:D59)</totalsRowFormula>
    </tableColumn>
    <tableColumn id="4" xr3:uid="{E1D7C67E-932A-49A1-AC75-0FE0330AB646}" name="Diferença" totalsRowFunction="sum" dataDxfId="74" totalsRowDxfId="25">
      <calculatedColumnFormula>Seguros20[[#This Row],[Estimativa 
Custo]]-Seguros20[[#This Row],[Real 
Custo]]</calculatedColumnFormula>
    </tableColumn>
  </tableColumns>
  <tableStyleInfo name="Livro de Endereços" showFirstColumn="1" showLastColumn="1" showRowStripes="1" showColumnStripes="0"/>
  <extLst>
    <ext xmlns:x14="http://schemas.microsoft.com/office/spreadsheetml/2009/9/main" uri="{504A1905-F514-4f6f-8877-14C23A59335A}">
      <x14:table altTextSummary="Introduza os Custos Estimados e Reais com Seguros nesta tabela. A diferença é calculada automaticament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AC691AF-8A4C-4124-84A1-A2D30DE30442}" name="Impostos21" displayName="Impostos21" ref="B64:E69" totalsRowCount="1" headerRowDxfId="73" dataDxfId="72" totalsRowDxfId="71" headerRowBorderDxfId="69" tableBorderDxfId="70" totalsRowBorderDxfId="68">
  <tableColumns count="4">
    <tableColumn id="1" xr3:uid="{F07E76E4-7A2C-47A7-957C-375E006392C7}" name="0" totalsRowLabel="Subtotal" dataDxfId="67" totalsRowDxfId="24"/>
    <tableColumn id="2" xr3:uid="{21042939-04EE-4C0F-99A8-6ECFAAD2C07E}" name="Estimativa _x000a_Custo" dataDxfId="66" totalsRowDxfId="23"/>
    <tableColumn id="3" xr3:uid="{4E09A5FA-180A-49FA-89A3-465C3AD2DB5F}" name="Real _x000a_Custo" totalsRowFunction="custom" dataDxfId="65" totalsRowDxfId="22">
      <totalsRowFormula>SUM(Impostos21[Real 
Custo])</totalsRowFormula>
    </tableColumn>
    <tableColumn id="4" xr3:uid="{6B10EFB3-04B4-4179-B9AC-50140FAD4222}" name="Diferença" totalsRowFunction="sum" dataDxfId="64" totalsRowDxfId="21">
      <calculatedColumnFormula>Impostos21[[#This Row],[Estimativa 
Custo]]-Impostos21[[#This Row],[Real 
Custo]]</calculatedColumnFormula>
    </tableColumn>
  </tableColumns>
  <tableStyleInfo name="Livro de Endereços" showFirstColumn="1" showLastColumn="1" showRowStripes="1" showColumnStripes="0"/>
  <extLst>
    <ext xmlns:x14="http://schemas.microsoft.com/office/spreadsheetml/2009/9/main" uri="{504A1905-F514-4f6f-8877-14C23A59335A}">
      <x14:table altTextSummary="Introduza os Custos Estimados e Reais com Impostos nesta tabela. A diferença é calculada automaticament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0986854-AF78-4D1C-85AC-739C835BF622}" name="Lazer23" displayName="Lazer23" ref="B72:E78" totalsRowCount="1" headerRowDxfId="63" dataDxfId="62" totalsRowDxfId="61" headerRowBorderDxfId="59" tableBorderDxfId="60" totalsRowBorderDxfId="58" headerRowCellStyle="Normal">
  <tableColumns count="4">
    <tableColumn id="1" xr3:uid="{423ECE36-6910-4F55-AFF8-0D797EA7659A}" name="0" totalsRowLabel="Subtotal" dataDxfId="57" totalsRowDxfId="11"/>
    <tableColumn id="2" xr3:uid="{2CCCF747-2E05-4214-849B-463030DB801D}" name="Estimativa _x000a_Custo" dataDxfId="56" totalsRowDxfId="10"/>
    <tableColumn id="3" xr3:uid="{E98FBE58-8271-439E-B644-857F1AEF2123}" name="Real _x000a_Custo" totalsRowFunction="custom" dataDxfId="20" totalsRowDxfId="9">
      <calculatedColumnFormula>SUM(D69:D72)</calculatedColumnFormula>
      <totalsRowFormula>SUM(Lazer23[Real 
Custo])</totalsRowFormula>
    </tableColumn>
    <tableColumn id="4" xr3:uid="{BA12D8C7-764D-4C31-8CE2-780801636858}" name="Diferença" totalsRowFunction="sum" dataDxfId="55" totalsRowDxfId="8">
      <calculatedColumnFormula>Lazer23[[#This Row],[Estimativa 
Custo]]-Lazer23[[#This Row],[Real 
Custo]]</calculatedColumnFormula>
    </tableColumn>
  </tableColumns>
  <tableStyleInfo name="Livro de Endereços" showFirstColumn="1" showLastColumn="1" showRowStripes="1" showColumnStripes="0"/>
  <extLst>
    <ext xmlns:x14="http://schemas.microsoft.com/office/spreadsheetml/2009/9/main" uri="{504A1905-F514-4f6f-8877-14C23A59335A}">
      <x14:table altTextSummary="Introduza os Custos Estimados e Reais com Lazer nesta tabela. A diferença é calculada automaticament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2047F4C-5FC2-4A20-8E11-FE560DCE492B}" name="Poupanças24" displayName="Poupanças24" ref="B81:E86" totalsRowCount="1" headerRowDxfId="54" dataDxfId="53" totalsRowDxfId="52" headerRowBorderDxfId="51" totalsRowBorderDxfId="50">
  <tableColumns count="4">
    <tableColumn id="1" xr3:uid="{D1DB3488-CAD0-4C4C-9D92-3773EC75498E}" name="0" totalsRowLabel="Subtotal" dataDxfId="49" totalsRowDxfId="19"/>
    <tableColumn id="2" xr3:uid="{56BCB50C-7B24-4746-A704-1EE5FEA648A7}" name="Estimativa _x000a_Custo" dataDxfId="48" totalsRowDxfId="18"/>
    <tableColumn id="3" xr3:uid="{320C1E39-2A37-421A-8F6A-E47B26538369}" name="Real _x000a_Custo" totalsRowFunction="custom" dataDxfId="47" totalsRowDxfId="17">
      <totalsRowFormula>SUM(Poupanças24[Real 
Custo])</totalsRowFormula>
    </tableColumn>
    <tableColumn id="4" xr3:uid="{6E037F54-FE43-4F04-AA96-500E48455302}" name="Diferença" totalsRowFunction="sum" dataDxfId="46" totalsRowDxfId="16">
      <calculatedColumnFormula>Poupanças24[[#This Row],[Estimativa 
Custo]]-Poupanças24[[#This Row],[Real 
Custo]]</calculatedColumnFormula>
    </tableColumn>
  </tableColumns>
  <tableStyleInfo name="Livro de Endereços" showFirstColumn="1" showLastColumn="1" showRowStripes="1" showColumnStripes="0"/>
  <extLst>
    <ext xmlns:x14="http://schemas.microsoft.com/office/spreadsheetml/2009/9/main" uri="{504A1905-F514-4f6f-8877-14C23A59335A}">
      <x14:table altTextSummary="Introduza os Custos Estimados e Reais com Poupanças ou Investimentos nesta tabela. A diferença é calculada automaticament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6A840DB-4555-467E-8E85-EB383C58AD8F}" name="Presentes25" displayName="Presentes25" ref="B89:E93" totalsRowCount="1" headerRowDxfId="45" dataDxfId="44" totalsRowDxfId="43" headerRowBorderDxfId="42" totalsRowBorderDxfId="41">
  <tableColumns count="4">
    <tableColumn id="1" xr3:uid="{FF7CCE61-A7B0-4B9F-B49D-7E3CFBDBCF5F}" name="0" totalsRowLabel="Subtotal" dataDxfId="40" totalsRowDxfId="15"/>
    <tableColumn id="2" xr3:uid="{62D047E0-1834-4240-A575-B945B8C1DB75}" name="Estimativa _x000a_Custo" dataDxfId="39" totalsRowDxfId="14"/>
    <tableColumn id="3" xr3:uid="{51C71A0A-9019-46C0-8DF5-46B569993C04}" name="Real _x000a_Custo" totalsRowFunction="custom" dataDxfId="38" totalsRowDxfId="13">
      <totalsRowFormula>SUM(Presentes25[Real 
Custo])</totalsRowFormula>
    </tableColumn>
    <tableColumn id="4" xr3:uid="{387FFC07-6939-4255-99E5-26926B12FFA0}" name="Diferença" totalsRowFunction="sum" dataDxfId="37" totalsRowDxfId="12">
      <calculatedColumnFormula>Presentes25[[#This Row],[Estimativa 
Custo]]-Presentes25[[#This Row],[Real 
Custo]]</calculatedColumnFormula>
    </tableColumn>
  </tableColumns>
  <tableStyleInfo name="Livro de Endereços" showFirstColumn="1" showLastColumn="1" showRowStripes="1" showColumnStripes="0"/>
  <extLst>
    <ext xmlns:x14="http://schemas.microsoft.com/office/spreadsheetml/2009/9/main" uri="{504A1905-F514-4f6f-8877-14C23A59335A}">
      <x14:table altTextSummary="Introduza os Custos Estimados e Reais com Presentes e Doações nesta tabela. A diferença é calculada automaticament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31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816FB-3892-4C34-A1F9-ACB58F17441A}">
  <dimension ref="A2:N93"/>
  <sheetViews>
    <sheetView showGridLines="0" tabSelected="1" zoomScaleNormal="100" workbookViewId="0">
      <selection activeCell="J13" sqref="J13"/>
    </sheetView>
  </sheetViews>
  <sheetFormatPr defaultRowHeight="12.75" x14ac:dyDescent="0.2"/>
  <cols>
    <col min="2" max="2" width="34.5703125" bestFit="1" customWidth="1"/>
    <col min="3" max="3" width="21.5703125" customWidth="1"/>
    <col min="4" max="4" width="13.140625" customWidth="1"/>
    <col min="5" max="5" width="14.140625" customWidth="1"/>
    <col min="6" max="6" width="28.85546875" customWidth="1"/>
    <col min="8" max="8" width="13.140625" bestFit="1" customWidth="1"/>
    <col min="9" max="9" width="32" customWidth="1"/>
  </cols>
  <sheetData>
    <row r="2" spans="2:14" ht="51" x14ac:dyDescent="0.2">
      <c r="B2" s="62" t="s">
        <v>59</v>
      </c>
      <c r="C2" s="62"/>
      <c r="D2" s="62"/>
      <c r="E2" s="62"/>
      <c r="F2" s="62"/>
      <c r="G2" s="62"/>
      <c r="H2" s="62"/>
      <c r="I2" s="61"/>
      <c r="J2" s="61"/>
      <c r="K2" s="61"/>
      <c r="L2" s="61"/>
      <c r="M2" s="61"/>
      <c r="N2" s="61"/>
    </row>
    <row r="4" spans="2:14" ht="26.25" customHeight="1" x14ac:dyDescent="0.2">
      <c r="B4" s="58" t="s">
        <v>0</v>
      </c>
      <c r="C4" s="59"/>
      <c r="E4" s="66" t="s">
        <v>58</v>
      </c>
      <c r="F4" s="66"/>
      <c r="G4" s="66"/>
      <c r="H4" s="72">
        <f>(C7-D25-CD6-D42-D52-D61-D69-D78-D86-D93)</f>
        <v>3252</v>
      </c>
      <c r="I4" s="69"/>
    </row>
    <row r="5" spans="2:14" ht="15.75" customHeight="1" x14ac:dyDescent="0.2">
      <c r="B5" s="21" t="s">
        <v>1</v>
      </c>
      <c r="C5" s="28">
        <v>4300</v>
      </c>
      <c r="E5" s="66"/>
      <c r="F5" s="66"/>
      <c r="G5" s="66"/>
      <c r="H5" s="72"/>
      <c r="I5" s="69"/>
    </row>
    <row r="6" spans="2:14" ht="15.75" customHeight="1" x14ac:dyDescent="0.2">
      <c r="B6" s="22" t="s">
        <v>2</v>
      </c>
      <c r="C6" s="29">
        <v>300</v>
      </c>
      <c r="E6" s="66"/>
      <c r="F6" s="66"/>
      <c r="G6" s="66"/>
      <c r="H6" s="72"/>
      <c r="I6" s="69"/>
    </row>
    <row r="7" spans="2:14" ht="18.75" customHeight="1" x14ac:dyDescent="0.2">
      <c r="B7" s="23" t="s">
        <v>3</v>
      </c>
      <c r="C7" s="30">
        <f>SUM(C5:C6)</f>
        <v>4600</v>
      </c>
      <c r="E7" s="67" t="s">
        <v>56</v>
      </c>
      <c r="F7" s="67"/>
      <c r="G7" s="67"/>
      <c r="H7" s="73">
        <f>(C13-D25-D35-D42-D52-D61-D69-D78-D86-D93)</f>
        <v>2952</v>
      </c>
      <c r="I7" s="69"/>
    </row>
    <row r="8" spans="2:14" ht="12.75" customHeight="1" x14ac:dyDescent="0.2">
      <c r="E8" s="67"/>
      <c r="F8" s="67"/>
      <c r="G8" s="67"/>
      <c r="H8" s="73"/>
      <c r="I8" s="69"/>
    </row>
    <row r="9" spans="2:14" ht="15" customHeight="1" x14ac:dyDescent="0.2">
      <c r="E9" s="67"/>
      <c r="F9" s="67"/>
      <c r="G9" s="67"/>
      <c r="H9" s="73"/>
      <c r="I9" s="69"/>
    </row>
    <row r="10" spans="2:14" ht="26.25" x14ac:dyDescent="0.2">
      <c r="B10" s="58" t="s">
        <v>4</v>
      </c>
      <c r="C10" s="60"/>
      <c r="E10" s="68" t="s">
        <v>57</v>
      </c>
      <c r="F10" s="68"/>
      <c r="G10" s="68"/>
      <c r="H10" s="74">
        <f>(H4-H7)</f>
        <v>300</v>
      </c>
      <c r="I10" s="70"/>
    </row>
    <row r="11" spans="2:14" ht="15.75" customHeight="1" x14ac:dyDescent="0.2">
      <c r="B11" s="22" t="s">
        <v>1</v>
      </c>
      <c r="C11" s="29">
        <v>4000</v>
      </c>
      <c r="E11" s="68"/>
      <c r="F11" s="68"/>
      <c r="G11" s="68"/>
      <c r="H11" s="65"/>
      <c r="I11" s="71"/>
    </row>
    <row r="12" spans="2:14" ht="15.75" customHeight="1" x14ac:dyDescent="0.2">
      <c r="B12" s="24" t="s">
        <v>2</v>
      </c>
      <c r="C12" s="31">
        <v>300</v>
      </c>
      <c r="E12" s="68"/>
      <c r="F12" s="68"/>
      <c r="G12" s="68"/>
      <c r="H12" s="65"/>
      <c r="I12" s="71"/>
    </row>
    <row r="13" spans="2:14" ht="18.75" x14ac:dyDescent="0.2">
      <c r="B13" s="23" t="s">
        <v>5</v>
      </c>
      <c r="C13" s="30">
        <f>SUM(C11:C12)</f>
        <v>4300</v>
      </c>
    </row>
    <row r="15" spans="2:14" ht="26.25" x14ac:dyDescent="0.2">
      <c r="B15" s="27" t="s">
        <v>6</v>
      </c>
      <c r="C15" s="17"/>
      <c r="D15" s="18"/>
      <c r="E15" s="18"/>
    </row>
    <row r="16" spans="2:14" ht="37.5" x14ac:dyDescent="0.2">
      <c r="B16" s="19" t="s">
        <v>7</v>
      </c>
      <c r="C16" s="2" t="s">
        <v>28</v>
      </c>
      <c r="D16" s="2" t="s">
        <v>30</v>
      </c>
      <c r="E16" s="3" t="s">
        <v>31</v>
      </c>
    </row>
    <row r="17" spans="1:5" ht="15.75" x14ac:dyDescent="0.2">
      <c r="B17" s="16" t="s">
        <v>8</v>
      </c>
      <c r="C17" s="32">
        <v>1000</v>
      </c>
      <c r="D17" s="32">
        <v>1000</v>
      </c>
      <c r="E17" s="33">
        <f>Habitação16[[#This Row],[Estimativa
Custo]]-Habitação16[[#This Row],[Real 
Custo]]</f>
        <v>0</v>
      </c>
    </row>
    <row r="18" spans="1:5" ht="15.75" x14ac:dyDescent="0.2">
      <c r="B18" s="11" t="s">
        <v>9</v>
      </c>
      <c r="C18" s="36">
        <v>54</v>
      </c>
      <c r="D18" s="36">
        <v>100</v>
      </c>
      <c r="E18" s="37">
        <f>Habitação16[[#This Row],[Estimativa
Custo]]-Habitação16[[#This Row],[Real 
Custo]]</f>
        <v>-46</v>
      </c>
    </row>
    <row r="19" spans="1:5" ht="15.75" x14ac:dyDescent="0.2">
      <c r="B19" s="11" t="s">
        <v>10</v>
      </c>
      <c r="C19" s="36">
        <v>44</v>
      </c>
      <c r="D19" s="36">
        <v>56</v>
      </c>
      <c r="E19" s="37">
        <f>Habitação16[[#This Row],[Estimativa
Custo]]-Habitação16[[#This Row],[Real 
Custo]]</f>
        <v>-12</v>
      </c>
    </row>
    <row r="20" spans="1:5" ht="15.75" x14ac:dyDescent="0.2">
      <c r="B20" s="11" t="s">
        <v>12</v>
      </c>
      <c r="C20" s="36">
        <v>8</v>
      </c>
      <c r="D20" s="36">
        <v>8</v>
      </c>
      <c r="E20" s="37">
        <f>Habitação16[[#This Row],[Estimativa
Custo]]-Habitação16[[#This Row],[Real 
Custo]]</f>
        <v>0</v>
      </c>
    </row>
    <row r="21" spans="1:5" ht="15.75" x14ac:dyDescent="0.2">
      <c r="B21" s="11" t="s">
        <v>13</v>
      </c>
      <c r="C21" s="36">
        <v>34</v>
      </c>
      <c r="D21" s="36">
        <v>34</v>
      </c>
      <c r="E21" s="37">
        <f>Habitação16[[#This Row],[Estimativa
Custo]]-Habitação16[[#This Row],[Real 
Custo]]</f>
        <v>0</v>
      </c>
    </row>
    <row r="22" spans="1:5" ht="15.75" x14ac:dyDescent="0.2">
      <c r="B22" s="11" t="s">
        <v>14</v>
      </c>
      <c r="C22" s="36">
        <v>10</v>
      </c>
      <c r="D22" s="36">
        <v>10</v>
      </c>
      <c r="E22" s="37">
        <f>Habitação16[[#This Row],[Estimativa
Custo]]-Habitação16[[#This Row],[Real 
Custo]]</f>
        <v>0</v>
      </c>
    </row>
    <row r="23" spans="1:5" ht="15.75" x14ac:dyDescent="0.2">
      <c r="B23" s="11" t="s">
        <v>15</v>
      </c>
      <c r="C23" s="36">
        <v>23</v>
      </c>
      <c r="D23" s="36">
        <v>0</v>
      </c>
      <c r="E23" s="37">
        <f>Habitação16[[#This Row],[Estimativa
Custo]]-Habitação16[[#This Row],[Real 
Custo]]</f>
        <v>23</v>
      </c>
    </row>
    <row r="24" spans="1:5" ht="15.75" x14ac:dyDescent="0.2">
      <c r="B24" s="12" t="s">
        <v>16</v>
      </c>
      <c r="C24" s="38">
        <v>0</v>
      </c>
      <c r="D24" s="38">
        <v>0</v>
      </c>
      <c r="E24" s="39">
        <f>Habitação16[[#This Row],[Estimativa
Custo]]-Habitação16[[#This Row],[Real 
Custo]]</f>
        <v>0</v>
      </c>
    </row>
    <row r="25" spans="1:5" ht="18.75" x14ac:dyDescent="0.2">
      <c r="B25" s="20" t="s">
        <v>17</v>
      </c>
      <c r="C25" s="42"/>
      <c r="D25" s="42">
        <f>SUM(D17:D24)</f>
        <v>1208</v>
      </c>
      <c r="E25" s="43">
        <f>SUBTOTAL(109,Habitação16[Diferença])</f>
        <v>-35</v>
      </c>
    </row>
    <row r="26" spans="1:5" ht="16.5" customHeight="1" x14ac:dyDescent="0.2">
      <c r="A26" s="63"/>
      <c r="B26" s="63"/>
      <c r="C26" s="63"/>
      <c r="D26" s="63"/>
      <c r="E26" s="63"/>
    </row>
    <row r="27" spans="1:5" ht="23.25" customHeight="1" x14ac:dyDescent="0.2">
      <c r="B27" s="54" t="s">
        <v>37</v>
      </c>
      <c r="C27" s="54"/>
      <c r="D27" s="54"/>
      <c r="E27" s="54"/>
    </row>
    <row r="28" spans="1:5" ht="37.5" x14ac:dyDescent="0.2">
      <c r="B28" s="5" t="s">
        <v>7</v>
      </c>
      <c r="C28" s="6" t="s">
        <v>29</v>
      </c>
      <c r="D28" s="6" t="s">
        <v>30</v>
      </c>
      <c r="E28" s="7" t="s">
        <v>31</v>
      </c>
    </row>
    <row r="29" spans="1:5" ht="15.75" x14ac:dyDescent="0.2">
      <c r="B29" s="4" t="s">
        <v>38</v>
      </c>
      <c r="C29" s="34"/>
      <c r="D29" s="34"/>
      <c r="E29" s="35">
        <f>Empréstimos1417[[#This Row],[Estimativa 
Custo]]-Empréstimos1417[[#This Row],[Real 
Custo]]</f>
        <v>0</v>
      </c>
    </row>
    <row r="30" spans="1:5" ht="15.75" x14ac:dyDescent="0.2">
      <c r="B30" s="4" t="s">
        <v>39</v>
      </c>
      <c r="C30" s="34"/>
      <c r="D30" s="34"/>
      <c r="E30" s="35">
        <f>Empréstimos1417[[#This Row],[Estimativa 
Custo]]-Empréstimos1417[[#This Row],[Real 
Custo]]</f>
        <v>0</v>
      </c>
    </row>
    <row r="31" spans="1:5" ht="15.75" x14ac:dyDescent="0.2">
      <c r="B31" s="4" t="s">
        <v>40</v>
      </c>
      <c r="C31" s="34"/>
      <c r="D31" s="34"/>
      <c r="E31" s="35">
        <f>Empréstimos1417[[#This Row],[Estimativa 
Custo]]-Empréstimos1417[[#This Row],[Real 
Custo]]</f>
        <v>0</v>
      </c>
    </row>
    <row r="32" spans="1:5" ht="15.75" x14ac:dyDescent="0.2">
      <c r="B32" s="4" t="s">
        <v>40</v>
      </c>
      <c r="C32" s="34"/>
      <c r="D32" s="34"/>
      <c r="E32" s="35">
        <f>Empréstimos1417[[#This Row],[Estimativa 
Custo]]-Empréstimos1417[[#This Row],[Real 
Custo]]</f>
        <v>0</v>
      </c>
    </row>
    <row r="33" spans="2:5" ht="15.75" x14ac:dyDescent="0.2">
      <c r="B33" s="4" t="s">
        <v>40</v>
      </c>
      <c r="C33" s="34"/>
      <c r="D33" s="34"/>
      <c r="E33" s="35">
        <f>Empréstimos1417[[#This Row],[Estimativa 
Custo]]-Empréstimos1417[[#This Row],[Real 
Custo]]</f>
        <v>0</v>
      </c>
    </row>
    <row r="34" spans="2:5" ht="15.75" x14ac:dyDescent="0.2">
      <c r="B34" s="4" t="s">
        <v>16</v>
      </c>
      <c r="C34" s="34"/>
      <c r="D34" s="34"/>
      <c r="E34" s="35">
        <f>Empréstimos1417[[#This Row],[Estimativa 
Custo]]-Empréstimos1417[[#This Row],[Real 
Custo]]</f>
        <v>0</v>
      </c>
    </row>
    <row r="35" spans="2:5" ht="18.75" x14ac:dyDescent="0.2">
      <c r="B35" s="14" t="s">
        <v>17</v>
      </c>
      <c r="C35" s="44"/>
      <c r="D35" s="44">
        <f>SUM(Empréstimos1417[Real 
Custo])</f>
        <v>0</v>
      </c>
      <c r="E35" s="45">
        <f>SUBTOTAL(109,Empréstimos1417[Diferença])</f>
        <v>0</v>
      </c>
    </row>
    <row r="37" spans="2:5" ht="26.25" x14ac:dyDescent="0.2">
      <c r="B37" s="56" t="s">
        <v>25</v>
      </c>
      <c r="C37" s="57"/>
      <c r="D37" s="57"/>
      <c r="E37" s="57"/>
    </row>
    <row r="38" spans="2:5" ht="37.5" x14ac:dyDescent="0.2">
      <c r="B38" s="9" t="s">
        <v>7</v>
      </c>
      <c r="C38" s="2" t="s">
        <v>29</v>
      </c>
      <c r="D38" s="2" t="s">
        <v>30</v>
      </c>
      <c r="E38" s="3" t="s">
        <v>31</v>
      </c>
    </row>
    <row r="39" spans="2:5" ht="15.75" x14ac:dyDescent="0.2">
      <c r="B39" s="4" t="s">
        <v>26</v>
      </c>
      <c r="C39" s="34"/>
      <c r="D39" s="34"/>
      <c r="E39" s="35">
        <f>Alimentação1518[[#This Row],[Estimativa 
Custo]]-Alimentação1518[[#This Row],[Real 
Custo]]</f>
        <v>0</v>
      </c>
    </row>
    <row r="40" spans="2:5" ht="15.75" x14ac:dyDescent="0.2">
      <c r="B40" s="4" t="s">
        <v>27</v>
      </c>
      <c r="C40" s="34"/>
      <c r="D40" s="34"/>
      <c r="E40" s="35">
        <f>Alimentação1518[[#This Row],[Estimativa 
Custo]]-Alimentação1518[[#This Row],[Real 
Custo]]</f>
        <v>0</v>
      </c>
    </row>
    <row r="41" spans="2:5" ht="15.75" x14ac:dyDescent="0.2">
      <c r="B41" s="4" t="s">
        <v>16</v>
      </c>
      <c r="C41" s="34"/>
      <c r="D41" s="34"/>
      <c r="E41" s="35">
        <f>Alimentação1518[[#This Row],[Estimativa 
Custo]]-Alimentação1518[[#This Row],[Real 
Custo]]</f>
        <v>0</v>
      </c>
    </row>
    <row r="42" spans="2:5" ht="18.75" x14ac:dyDescent="0.2">
      <c r="B42" s="15" t="s">
        <v>17</v>
      </c>
      <c r="C42" s="51"/>
      <c r="D42" s="51">
        <f>SUM(Alimentação1518[Real 
Custo])</f>
        <v>0</v>
      </c>
      <c r="E42" s="41">
        <f>SUBTOTAL(109,Alimentação1518[Diferença])</f>
        <v>0</v>
      </c>
    </row>
    <row r="44" spans="2:5" ht="26.25" x14ac:dyDescent="0.2">
      <c r="B44" s="56" t="s">
        <v>18</v>
      </c>
      <c r="C44" s="56"/>
      <c r="D44" s="56"/>
      <c r="E44" s="56"/>
    </row>
    <row r="45" spans="2:5" ht="37.5" x14ac:dyDescent="0.2">
      <c r="B45" s="1" t="s">
        <v>7</v>
      </c>
      <c r="C45" s="2" t="s">
        <v>29</v>
      </c>
      <c r="D45" s="2" t="s">
        <v>30</v>
      </c>
      <c r="E45" s="3" t="s">
        <v>31</v>
      </c>
    </row>
    <row r="46" spans="2:5" ht="15.75" x14ac:dyDescent="0.2">
      <c r="B46" s="4" t="s">
        <v>48</v>
      </c>
      <c r="C46" s="34"/>
      <c r="D46" s="34"/>
      <c r="E46" s="35">
        <f>Transportes19[[#This Row],[Estimativa 
Custo]]-Transportes19[[#This Row],[Real 
Custo]]</f>
        <v>0</v>
      </c>
    </row>
    <row r="47" spans="2:5" ht="15.75" x14ac:dyDescent="0.2">
      <c r="B47" s="4" t="s">
        <v>19</v>
      </c>
      <c r="C47" s="34"/>
      <c r="D47" s="34"/>
      <c r="E47" s="35">
        <f>Transportes19[[#This Row],[Estimativa 
Custo]]-Transportes19[[#This Row],[Real 
Custo]]</f>
        <v>0</v>
      </c>
    </row>
    <row r="48" spans="2:5" ht="15.75" x14ac:dyDescent="0.2">
      <c r="B48" s="4" t="s">
        <v>20</v>
      </c>
      <c r="C48" s="34"/>
      <c r="D48" s="34"/>
      <c r="E48" s="35">
        <f>Transportes19[[#This Row],[Estimativa 
Custo]]-Transportes19[[#This Row],[Real 
Custo]]</f>
        <v>0</v>
      </c>
    </row>
    <row r="49" spans="2:5" ht="15.75" x14ac:dyDescent="0.2">
      <c r="B49" s="4" t="s">
        <v>11</v>
      </c>
      <c r="C49" s="34"/>
      <c r="D49" s="34"/>
      <c r="E49" s="35">
        <f>Transportes19[[#This Row],[Estimativa 
Custo]]-Transportes19[[#This Row],[Real 
Custo]]</f>
        <v>0</v>
      </c>
    </row>
    <row r="50" spans="2:5" ht="15.75" x14ac:dyDescent="0.2">
      <c r="B50" s="4" t="s">
        <v>21</v>
      </c>
      <c r="C50" s="34"/>
      <c r="D50" s="34"/>
      <c r="E50" s="35">
        <f>Transportes19[[#This Row],[Estimativa 
Custo]]-Transportes19[[#This Row],[Real 
Custo]]</f>
        <v>0</v>
      </c>
    </row>
    <row r="51" spans="2:5" ht="15.75" x14ac:dyDescent="0.2">
      <c r="B51" s="4" t="s">
        <v>16</v>
      </c>
      <c r="C51" s="34"/>
      <c r="D51" s="34"/>
      <c r="E51" s="35">
        <f>Transportes19[[#This Row],[Estimativa 
Custo]]-Transportes19[[#This Row],[Real 
Custo]]</f>
        <v>0</v>
      </c>
    </row>
    <row r="52" spans="2:5" ht="18.75" x14ac:dyDescent="0.2">
      <c r="B52" s="14" t="s">
        <v>17</v>
      </c>
      <c r="C52" s="46"/>
      <c r="D52" s="46">
        <f>SUM(Transportes19[Real 
Custo])</f>
        <v>0</v>
      </c>
      <c r="E52" s="47">
        <f>SUBTOTAL(109,Transportes19[Diferença])</f>
        <v>0</v>
      </c>
    </row>
    <row r="53" spans="2:5" ht="21" customHeight="1" x14ac:dyDescent="0.2"/>
    <row r="54" spans="2:5" ht="26.25" x14ac:dyDescent="0.2">
      <c r="B54" s="54" t="s">
        <v>20</v>
      </c>
      <c r="C54" s="55"/>
      <c r="D54" s="55"/>
      <c r="E54" s="55"/>
    </row>
    <row r="55" spans="2:5" ht="37.5" x14ac:dyDescent="0.2">
      <c r="B55" s="5" t="s">
        <v>7</v>
      </c>
      <c r="C55" s="6" t="s">
        <v>29</v>
      </c>
      <c r="D55" s="6" t="s">
        <v>30</v>
      </c>
      <c r="E55" s="7" t="s">
        <v>31</v>
      </c>
    </row>
    <row r="56" spans="2:5" ht="15.75" x14ac:dyDescent="0.2">
      <c r="B56" s="4" t="s">
        <v>22</v>
      </c>
      <c r="C56" s="34">
        <v>25</v>
      </c>
      <c r="D56" s="34">
        <v>25</v>
      </c>
      <c r="E56" s="35">
        <f>Seguros20[[#This Row],[Estimativa 
Custo]]-Seguros20[[#This Row],[Real 
Custo]]</f>
        <v>0</v>
      </c>
    </row>
    <row r="57" spans="2:5" ht="15.75" x14ac:dyDescent="0.2">
      <c r="B57" s="4" t="s">
        <v>23</v>
      </c>
      <c r="C57" s="34">
        <v>40</v>
      </c>
      <c r="D57" s="34">
        <v>40</v>
      </c>
      <c r="E57" s="35">
        <f>Seguros20[[#This Row],[Estimativa 
Custo]]-Seguros20[[#This Row],[Real 
Custo]]</f>
        <v>0</v>
      </c>
    </row>
    <row r="58" spans="2:5" ht="15.75" x14ac:dyDescent="0.2">
      <c r="B58" s="4" t="s">
        <v>24</v>
      </c>
      <c r="C58" s="34">
        <v>60</v>
      </c>
      <c r="D58" s="34">
        <v>60</v>
      </c>
      <c r="E58" s="35">
        <f>Seguros20[[#This Row],[Estimativa 
Custo]]-Seguros20[[#This Row],[Real 
Custo]]</f>
        <v>0</v>
      </c>
    </row>
    <row r="59" spans="2:5" ht="15.75" x14ac:dyDescent="0.2">
      <c r="B59" s="4" t="s">
        <v>49</v>
      </c>
      <c r="C59" s="34">
        <v>15</v>
      </c>
      <c r="D59" s="34">
        <v>15</v>
      </c>
      <c r="E59" s="35">
        <f>Seguros20[[#This Row],[Estimativa 
Custo]]-Seguros20[[#This Row],[Real 
Custo]]</f>
        <v>0</v>
      </c>
    </row>
    <row r="60" spans="2:5" ht="15.75" x14ac:dyDescent="0.2">
      <c r="B60" s="64" t="s">
        <v>16</v>
      </c>
      <c r="C60" s="34"/>
      <c r="D60" s="34"/>
      <c r="E60" s="35">
        <f>Seguros20[[#This Row],[Estimativa 
Custo]]-Seguros20[[#This Row],[Real 
Custo]]</f>
        <v>0</v>
      </c>
    </row>
    <row r="61" spans="2:5" ht="18.75" x14ac:dyDescent="0.2">
      <c r="B61" s="14" t="s">
        <v>17</v>
      </c>
      <c r="C61" s="48"/>
      <c r="D61" s="48">
        <f>SUM(D56:D59)</f>
        <v>140</v>
      </c>
      <c r="E61" s="45">
        <f>SUBTOTAL(109,Seguros20[Diferença])</f>
        <v>0</v>
      </c>
    </row>
    <row r="63" spans="2:5" ht="26.25" x14ac:dyDescent="0.2">
      <c r="B63" s="54" t="s">
        <v>41</v>
      </c>
      <c r="C63" s="55"/>
      <c r="D63" s="55"/>
      <c r="E63" s="55"/>
    </row>
    <row r="64" spans="2:5" ht="37.5" x14ac:dyDescent="0.2">
      <c r="B64" s="8" t="s">
        <v>7</v>
      </c>
      <c r="C64" s="2" t="s">
        <v>29</v>
      </c>
      <c r="D64" s="2" t="s">
        <v>30</v>
      </c>
      <c r="E64" s="3" t="s">
        <v>31</v>
      </c>
    </row>
    <row r="65" spans="2:5" ht="15.75" x14ac:dyDescent="0.2">
      <c r="B65" s="4" t="s">
        <v>50</v>
      </c>
      <c r="C65" s="34"/>
      <c r="D65" s="34"/>
      <c r="E65" s="35">
        <f>Impostos21[[#This Row],[Estimativa 
Custo]]-Impostos21[[#This Row],[Real 
Custo]]</f>
        <v>0</v>
      </c>
    </row>
    <row r="66" spans="2:5" ht="15.75" x14ac:dyDescent="0.2">
      <c r="B66" s="4" t="s">
        <v>51</v>
      </c>
      <c r="C66" s="34"/>
      <c r="D66" s="34"/>
      <c r="E66" s="35">
        <f>Impostos21[[#This Row],[Estimativa 
Custo]]-Impostos21[[#This Row],[Real 
Custo]]</f>
        <v>0</v>
      </c>
    </row>
    <row r="67" spans="2:5" ht="15.75" x14ac:dyDescent="0.2">
      <c r="B67" s="4" t="s">
        <v>52</v>
      </c>
      <c r="C67" s="34"/>
      <c r="D67" s="34"/>
      <c r="E67" s="35">
        <f>Impostos21[[#This Row],[Estimativa 
Custo]]-Impostos21[[#This Row],[Real 
Custo]]</f>
        <v>0</v>
      </c>
    </row>
    <row r="68" spans="2:5" ht="15.75" x14ac:dyDescent="0.2">
      <c r="B68" s="4" t="s">
        <v>16</v>
      </c>
      <c r="C68" s="34"/>
      <c r="D68" s="34"/>
      <c r="E68" s="35">
        <f>Impostos21[[#This Row],[Estimativa 
Custo]]-Impostos21[[#This Row],[Real 
Custo]]</f>
        <v>0</v>
      </c>
    </row>
    <row r="69" spans="2:5" ht="18.75" x14ac:dyDescent="0.2">
      <c r="B69" s="14" t="s">
        <v>17</v>
      </c>
      <c r="C69" s="44"/>
      <c r="D69" s="44">
        <f>SUM(Impostos21[Real 
Custo])</f>
        <v>0</v>
      </c>
      <c r="E69" s="45">
        <f>SUBTOTAL(109,Impostos21[Diferença])</f>
        <v>0</v>
      </c>
    </row>
    <row r="71" spans="2:5" ht="26.25" x14ac:dyDescent="0.2">
      <c r="B71" s="26" t="s">
        <v>32</v>
      </c>
      <c r="C71" s="17"/>
      <c r="D71" s="17"/>
      <c r="E71" s="17"/>
    </row>
    <row r="72" spans="2:5" ht="37.5" x14ac:dyDescent="0.2">
      <c r="B72" s="8" t="s">
        <v>7</v>
      </c>
      <c r="C72" s="2" t="s">
        <v>29</v>
      </c>
      <c r="D72" s="2" t="s">
        <v>30</v>
      </c>
      <c r="E72" s="3" t="s">
        <v>31</v>
      </c>
    </row>
    <row r="73" spans="2:5" ht="15.75" x14ac:dyDescent="0.2">
      <c r="B73" s="4" t="s">
        <v>33</v>
      </c>
      <c r="C73" s="34"/>
      <c r="D73" s="34">
        <f t="shared" ref="D73:D77" si="0">SUM(D69:D72)</f>
        <v>0</v>
      </c>
      <c r="E73" s="35">
        <f>Lazer23[[#This Row],[Estimativa 
Custo]]-Lazer23[[#This Row],[Real 
Custo]]</f>
        <v>0</v>
      </c>
    </row>
    <row r="74" spans="2:5" ht="15.75" x14ac:dyDescent="0.2">
      <c r="B74" s="4" t="s">
        <v>34</v>
      </c>
      <c r="C74" s="34"/>
      <c r="D74" s="34">
        <f t="shared" si="0"/>
        <v>0</v>
      </c>
      <c r="E74" s="35">
        <f>Lazer23[[#This Row],[Estimativa 
Custo]]-Lazer23[[#This Row],[Real 
Custo]]</f>
        <v>0</v>
      </c>
    </row>
    <row r="75" spans="2:5" ht="15.75" x14ac:dyDescent="0.2">
      <c r="B75" s="4" t="s">
        <v>35</v>
      </c>
      <c r="C75" s="34"/>
      <c r="D75" s="34">
        <f t="shared" si="0"/>
        <v>0</v>
      </c>
      <c r="E75" s="35">
        <f>Lazer23[[#This Row],[Estimativa 
Custo]]-Lazer23[[#This Row],[Real 
Custo]]</f>
        <v>0</v>
      </c>
    </row>
    <row r="76" spans="2:5" ht="15.75" x14ac:dyDescent="0.2">
      <c r="B76" s="4" t="s">
        <v>47</v>
      </c>
      <c r="C76" s="34"/>
      <c r="D76" s="34">
        <f t="shared" si="0"/>
        <v>0</v>
      </c>
      <c r="E76" s="35">
        <f>Lazer23[[#This Row],[Estimativa 
Custo]]-Lazer23[[#This Row],[Real 
Custo]]</f>
        <v>0</v>
      </c>
    </row>
    <row r="77" spans="2:5" ht="15.75" x14ac:dyDescent="0.2">
      <c r="B77" s="4" t="s">
        <v>36</v>
      </c>
      <c r="C77" s="34"/>
      <c r="D77" s="34">
        <f t="shared" si="0"/>
        <v>0</v>
      </c>
      <c r="E77" s="35">
        <f>Lazer23[[#This Row],[Estimativa 
Custo]]-Lazer23[[#This Row],[Real 
Custo]]</f>
        <v>0</v>
      </c>
    </row>
    <row r="78" spans="2:5" ht="18.75" x14ac:dyDescent="0.2">
      <c r="B78" s="15" t="s">
        <v>17</v>
      </c>
      <c r="C78" s="40"/>
      <c r="D78" s="40">
        <f>SUM(Lazer23[Real 
Custo])</f>
        <v>0</v>
      </c>
      <c r="E78" s="41">
        <f>SUBTOTAL(109,Lazer23[Diferença])</f>
        <v>0</v>
      </c>
    </row>
    <row r="79" spans="2:5" ht="15.75" x14ac:dyDescent="0.25">
      <c r="B79" s="13"/>
      <c r="C79" s="13"/>
      <c r="D79" s="13"/>
      <c r="E79" s="13"/>
    </row>
    <row r="80" spans="2:5" ht="26.25" x14ac:dyDescent="0.2">
      <c r="B80" s="54" t="s">
        <v>42</v>
      </c>
      <c r="C80" s="55"/>
      <c r="D80" s="55"/>
      <c r="E80" s="55"/>
    </row>
    <row r="81" spans="2:5" ht="37.5" x14ac:dyDescent="0.2">
      <c r="B81" s="8" t="s">
        <v>7</v>
      </c>
      <c r="C81" s="2" t="s">
        <v>29</v>
      </c>
      <c r="D81" s="2" t="s">
        <v>30</v>
      </c>
      <c r="E81" s="3" t="s">
        <v>31</v>
      </c>
    </row>
    <row r="82" spans="2:5" ht="15.75" x14ac:dyDescent="0.2">
      <c r="B82" s="10" t="s">
        <v>53</v>
      </c>
      <c r="C82" s="49"/>
      <c r="D82" s="49"/>
      <c r="E82" s="50">
        <f>Poupanças24[[#This Row],[Estimativa 
Custo]]-Poupanças24[[#This Row],[Real 
Custo]]</f>
        <v>0</v>
      </c>
    </row>
    <row r="83" spans="2:5" ht="15.75" x14ac:dyDescent="0.2">
      <c r="B83" s="4" t="s">
        <v>54</v>
      </c>
      <c r="C83" s="34"/>
      <c r="D83" s="34"/>
      <c r="E83" s="35">
        <f>Poupanças24[[#This Row],[Estimativa 
Custo]]-Poupanças24[[#This Row],[Real 
Custo]]</f>
        <v>0</v>
      </c>
    </row>
    <row r="84" spans="2:5" ht="15.75" x14ac:dyDescent="0.2">
      <c r="B84" s="4" t="s">
        <v>55</v>
      </c>
      <c r="C84" s="34"/>
      <c r="D84" s="34"/>
      <c r="E84" s="35">
        <f>Poupanças24[[#This Row],[Estimativa 
Custo]]-Poupanças24[[#This Row],[Real 
Custo]]</f>
        <v>0</v>
      </c>
    </row>
    <row r="85" spans="2:5" ht="15.75" x14ac:dyDescent="0.2">
      <c r="B85" s="4" t="s">
        <v>16</v>
      </c>
      <c r="C85" s="34"/>
      <c r="D85" s="34"/>
      <c r="E85" s="35">
        <f>Poupanças24[[#This Row],[Estimativa 
Custo]]-Poupanças24[[#This Row],[Real 
Custo]]</f>
        <v>0</v>
      </c>
    </row>
    <row r="86" spans="2:5" ht="18.75" x14ac:dyDescent="0.2">
      <c r="B86" s="25" t="s">
        <v>17</v>
      </c>
      <c r="C86" s="52"/>
      <c r="D86" s="52">
        <f>SUM(Poupanças24[Real 
Custo])</f>
        <v>0</v>
      </c>
      <c r="E86" s="53">
        <f>SUBTOTAL(109,Poupanças24[Diferença])</f>
        <v>0</v>
      </c>
    </row>
    <row r="88" spans="2:5" ht="26.25" x14ac:dyDescent="0.2">
      <c r="B88" s="54" t="s">
        <v>43</v>
      </c>
      <c r="C88" s="55"/>
      <c r="D88" s="55"/>
      <c r="E88" s="55"/>
    </row>
    <row r="89" spans="2:5" ht="37.5" x14ac:dyDescent="0.2">
      <c r="B89" s="19" t="s">
        <v>7</v>
      </c>
      <c r="C89" s="2" t="s">
        <v>29</v>
      </c>
      <c r="D89" s="2" t="s">
        <v>30</v>
      </c>
      <c r="E89" s="3" t="s">
        <v>31</v>
      </c>
    </row>
    <row r="90" spans="2:5" ht="15.75" x14ac:dyDescent="0.2">
      <c r="B90" s="10" t="s">
        <v>44</v>
      </c>
      <c r="C90" s="49"/>
      <c r="D90" s="49"/>
      <c r="E90" s="50">
        <f>Presentes25[[#This Row],[Estimativa 
Custo]]-Presentes25[[#This Row],[Real 
Custo]]</f>
        <v>0</v>
      </c>
    </row>
    <row r="91" spans="2:5" ht="15.75" x14ac:dyDescent="0.2">
      <c r="B91" s="4" t="s">
        <v>45</v>
      </c>
      <c r="C91" s="34"/>
      <c r="D91" s="34"/>
      <c r="E91" s="35">
        <f>Presentes25[[#This Row],[Estimativa 
Custo]]-Presentes25[[#This Row],[Real 
Custo]]</f>
        <v>0</v>
      </c>
    </row>
    <row r="92" spans="2:5" ht="15.75" x14ac:dyDescent="0.2">
      <c r="B92" s="4" t="s">
        <v>46</v>
      </c>
      <c r="C92" s="34"/>
      <c r="D92" s="34"/>
      <c r="E92" s="35">
        <f>Presentes25[[#This Row],[Estimativa 
Custo]]-Presentes25[[#This Row],[Real 
Custo]]</f>
        <v>0</v>
      </c>
    </row>
    <row r="93" spans="2:5" ht="18.75" x14ac:dyDescent="0.2">
      <c r="B93" s="15" t="s">
        <v>17</v>
      </c>
      <c r="C93" s="51"/>
      <c r="D93" s="51">
        <f>SUM(Presentes25[Real 
Custo])</f>
        <v>0</v>
      </c>
      <c r="E93" s="41">
        <f>SUBTOTAL(109,Presentes25[Diferença])</f>
        <v>0</v>
      </c>
    </row>
  </sheetData>
  <mergeCells count="19">
    <mergeCell ref="E10:G12"/>
    <mergeCell ref="I4:I6"/>
    <mergeCell ref="I7:I9"/>
    <mergeCell ref="I10:I12"/>
    <mergeCell ref="H4:H6"/>
    <mergeCell ref="H7:H9"/>
    <mergeCell ref="H10:H12"/>
    <mergeCell ref="E4:G6"/>
    <mergeCell ref="E7:G9"/>
    <mergeCell ref="B88:E88"/>
    <mergeCell ref="B37:E37"/>
    <mergeCell ref="B44:E44"/>
    <mergeCell ref="B54:E54"/>
    <mergeCell ref="B63:E63"/>
    <mergeCell ref="B80:E80"/>
    <mergeCell ref="B2:H2"/>
    <mergeCell ref="B4:C4"/>
    <mergeCell ref="B10:C10"/>
    <mergeCell ref="B27:E27"/>
  </mergeCells>
  <phoneticPr fontId="37" type="noConversion"/>
  <pageMargins left="0.70866141732283472" right="0.70866141732283472" top="0.74803149606299213" bottom="0.55118110236220474" header="0.31496062992125984" footer="0.31496062992125984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4" ma:contentTypeDescription="Create a new document." ma:contentTypeScope="" ma:versionID="2d714a3296df14eba7a100bb665443ca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49549bf45bfbbfb6cffed527380e77e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F2D2A0-7336-4B8B-AC44-03EBE7DA9A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78E509-ED43-4A65-A6F5-A470BB43C05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38B32255-829E-4256-99CD-7E2F649A5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TM33398600</Templat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2021-12-14T04:46:23Z</dcterms:created>
  <dcterms:modified xsi:type="dcterms:W3CDTF">2023-10-18T17:00:22Z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