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ventional" sheetId="1" r:id="rId4"/>
  </sheets>
  <definedNames/>
  <calcPr/>
  <extLst>
    <ext uri="GoogleSheetsCustomDataVersion1">
      <go:sheetsCustomData xmlns:go="http://customooxmlschemas.google.com/" r:id="rId5" roundtripDataSignature="AMtx7mim9/QJxz0Dd6CDYBnVwjrD7VMvsg=="/>
    </ext>
  </extLst>
</workbook>
</file>

<file path=xl/sharedStrings.xml><?xml version="1.0" encoding="utf-8"?>
<sst xmlns="http://schemas.openxmlformats.org/spreadsheetml/2006/main" count="107" uniqueCount="94">
  <si>
    <t xml:space="preserve">enTREpreneur™ Cash-Flow Calculator
</t>
  </si>
  <si>
    <t>Purchase</t>
  </si>
  <si>
    <t>Conventional Loan</t>
  </si>
  <si>
    <t>Key</t>
  </si>
  <si>
    <t>Purchase Price</t>
  </si>
  <si>
    <t>Down Payment</t>
  </si>
  <si>
    <t>Explanatory</t>
  </si>
  <si>
    <t>locked</t>
  </si>
  <si>
    <t>Rehab</t>
  </si>
  <si>
    <t>Interest Rate</t>
  </si>
  <si>
    <t>Loan Amount</t>
  </si>
  <si>
    <t>Input</t>
  </si>
  <si>
    <t>unlocked</t>
  </si>
  <si>
    <t>After Rehab Value</t>
  </si>
  <si>
    <t>Loan Term</t>
  </si>
  <si>
    <t>Principal &amp; Interest</t>
  </si>
  <si>
    <t>Calculation</t>
  </si>
  <si>
    <t>Price/unit</t>
  </si>
  <si>
    <t>Principal Payment Equity Thru Yr 1</t>
  </si>
  <si>
    <t>Output</t>
  </si>
  <si>
    <t>Hold time (Yrs)</t>
  </si>
  <si>
    <t>Rent</t>
  </si>
  <si>
    <t>Expenses</t>
  </si>
  <si>
    <t>Price Groups</t>
  </si>
  <si>
    <t>Size / Style</t>
  </si>
  <si>
    <t># of Units</t>
  </si>
  <si>
    <t>Monthly
Rent</t>
  </si>
  <si>
    <t>Annual
Rent</t>
  </si>
  <si>
    <t>Expense</t>
  </si>
  <si>
    <t>%</t>
  </si>
  <si>
    <t>Type</t>
  </si>
  <si>
    <t>Amount</t>
  </si>
  <si>
    <t>Annual
Expense</t>
  </si>
  <si>
    <t>222 Example Dr.</t>
  </si>
  <si>
    <t>HOA Fee</t>
  </si>
  <si>
    <t>Monthly</t>
  </si>
  <si>
    <t xml:space="preserve"> </t>
  </si>
  <si>
    <t>Maintenance</t>
  </si>
  <si>
    <t>Annual</t>
  </si>
  <si>
    <t>Insurance</t>
  </si>
  <si>
    <t>Property Taxes</t>
  </si>
  <si>
    <t>Utilities</t>
  </si>
  <si>
    <t>Vacancy Rate</t>
  </si>
  <si>
    <t>Percent</t>
  </si>
  <si>
    <t>Prop Mgmt %</t>
  </si>
  <si>
    <t>Capital Exp</t>
  </si>
  <si>
    <t>Totals</t>
  </si>
  <si>
    <t>Other</t>
  </si>
  <si>
    <t>Annual Gross Rent</t>
  </si>
  <si>
    <t>Total%</t>
  </si>
  <si>
    <t>Annual Expenses</t>
  </si>
  <si>
    <t>Monthly Gross Rent</t>
  </si>
  <si>
    <t>Monthly Expenses</t>
  </si>
  <si>
    <t>Straight Line</t>
  </si>
  <si>
    <t>Adjustments</t>
  </si>
  <si>
    <t>Investment Summary</t>
  </si>
  <si>
    <t>Double Declining</t>
  </si>
  <si>
    <t>Taxes</t>
  </si>
  <si>
    <t>Cash Flow</t>
  </si>
  <si>
    <t>Total Net Income</t>
  </si>
  <si>
    <t>(NOI + Depr. + Appr. + Equity)</t>
  </si>
  <si>
    <t>Sum of Digits</t>
  </si>
  <si>
    <t>Tax Bracket</t>
  </si>
  <si>
    <t>Annual NOI</t>
  </si>
  <si>
    <t>Thru Year 1</t>
  </si>
  <si>
    <t>Yearly Depreciation</t>
  </si>
  <si>
    <t>Monthly NOI</t>
  </si>
  <si>
    <t>Thru Year 10</t>
  </si>
  <si>
    <t>Yearly Tax Savings</t>
  </si>
  <si>
    <t>Yes</t>
  </si>
  <si>
    <t>Cash Flow Including Depreciation</t>
  </si>
  <si>
    <t>Return on Investment</t>
  </si>
  <si>
    <t>No</t>
  </si>
  <si>
    <t>Appreciation</t>
  </si>
  <si>
    <t>Annual (After Tax)</t>
  </si>
  <si>
    <t>Cash ROI</t>
  </si>
  <si>
    <t>Appreciation Rate:</t>
  </si>
  <si>
    <t>Monthly (After Tax)</t>
  </si>
  <si>
    <t>Total ROI thru Yr 1</t>
  </si>
  <si>
    <t>Appr. Thru Yr 1</t>
  </si>
  <si>
    <t>Resale</t>
  </si>
  <si>
    <t>Cap Rate (NOI/PP)</t>
  </si>
  <si>
    <t>Include in ROI calcs?</t>
  </si>
  <si>
    <t>Cash on Cash Return</t>
  </si>
  <si>
    <t>Sales Cost</t>
  </si>
  <si>
    <t>Monthly Cash Flow</t>
  </si>
  <si>
    <t>Yearly Cash Flow</t>
  </si>
  <si>
    <t>Month</t>
  </si>
  <si>
    <t>Payment</t>
  </si>
  <si>
    <t>Principal Payments</t>
  </si>
  <si>
    <t>Interest Payments</t>
  </si>
  <si>
    <t>Pricipal Paid</t>
  </si>
  <si>
    <t>Interest Paid</t>
  </si>
  <si>
    <t>Total Paid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</si>
</sst>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0">
    <numFmt numFmtId="164" formatCode="&quot;$&quot;#,##0"/>
    <numFmt numFmtId="165" formatCode="0.000%"/>
    <numFmt numFmtId="166" formatCode="0;&quot; &quot;;&quot; &quot;"/>
    <numFmt numFmtId="167" formatCode="&quot;$&quot;#,##0;&quot; &quot;;&quot; &quot;"/>
    <numFmt numFmtId="168" formatCode="0.0%"/>
    <numFmt numFmtId="169" formatCode="#,##0&quot; sf&quot;"/>
    <numFmt numFmtId="170" formatCode="&quot;$&quot;#,##0.00&quot; &quot;;\(&quot;$&quot;#,##0.00\)"/>
    <numFmt numFmtId="171" formatCode="&quot; &quot;&quot;$&quot;* #,##0&quot; &quot;;&quot; &quot;&quot;$&quot;* \(#,##0\);&quot; &quot;&quot;$&quot;* &quot;-&quot;??&quot; &quot;"/>
    <numFmt numFmtId="172" formatCode="&quot;$&quot;#,##0&quot; &quot;;\(&quot;$&quot;#,##0\)"/>
    <numFmt numFmtId="173" formatCode="&quot;$&quot;#,##0.00"/>
  </numFmts>
  <fonts count="10">
    <font>
      <sz val="9.0"/>
      <color rgb="FF000000"/>
      <name val="Calibri"/>
      <scheme val="minor"/>
    </font>
    <font>
      <sz val="9.0"/>
      <color rgb="FF000000"/>
      <name val="Arimo"/>
    </font>
    <font>
      <sz val="12.0"/>
      <color rgb="FF000000"/>
      <name val="Arimo"/>
    </font>
    <font/>
    <font>
      <b/>
      <sz val="11.0"/>
      <color rgb="FF1F497D"/>
      <name val="Arial"/>
    </font>
    <font>
      <sz val="9.0"/>
      <color rgb="FF000000"/>
      <name val="Arial"/>
    </font>
    <font>
      <sz val="10.0"/>
      <color rgb="FF3F3F76"/>
      <name val="Arimo"/>
    </font>
    <font>
      <sz val="10.0"/>
      <color rgb="FF000000"/>
      <name val="Arimo"/>
    </font>
    <font>
      <sz val="8.0"/>
      <color rgb="FF000000"/>
      <name val="Arial"/>
    </font>
    <font>
      <sz val="9.0"/>
      <color rgb="FF366092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</fills>
  <borders count="63">
    <border/>
    <border>
      <left style="thin">
        <color rgb="FFAAAAAA"/>
      </left>
      <right/>
      <top style="thin">
        <color rgb="FFAAAAAA"/>
      </top>
      <bottom/>
    </border>
    <border>
      <left/>
      <top style="thin">
        <color rgb="FFAAAAAA"/>
      </top>
      <bottom/>
    </border>
    <border>
      <top style="thin">
        <color rgb="FFAAAAAA"/>
      </top>
      <bottom/>
    </border>
    <border>
      <left/>
      <right/>
      <top style="thin">
        <color rgb="FFAAAAAA"/>
      </top>
      <bottom/>
    </border>
    <border>
      <left/>
      <right style="thin">
        <color rgb="FFAAAAAA"/>
      </right>
      <top style="thin">
        <color rgb="FFAAAAAA"/>
      </top>
      <bottom/>
    </border>
    <border>
      <left style="thin">
        <color rgb="FFAAAAAA"/>
      </left>
      <right/>
      <top/>
      <bottom/>
    </border>
    <border>
      <left/>
      <right/>
      <top/>
      <bottom style="medium">
        <color rgb="FF95B3D7"/>
      </bottom>
    </border>
    <border>
      <left/>
      <top/>
      <bottom style="medium">
        <color rgb="FF95B3D7"/>
      </bottom>
    </border>
    <border>
      <top/>
      <bottom style="medium">
        <color rgb="FF95B3D7"/>
      </bottom>
    </border>
    <border>
      <left/>
      <right/>
      <top/>
      <bottom/>
    </border>
    <border>
      <left/>
      <right style="thin">
        <color rgb="FFAAAAAA"/>
      </right>
      <top/>
      <bottom/>
    </border>
    <border>
      <left/>
      <right/>
      <top style="medium">
        <color rgb="FF95B3D7"/>
      </top>
      <bottom/>
    </border>
    <border>
      <left/>
      <right style="thin">
        <color rgb="FF7F7F7F"/>
      </right>
      <top style="medium">
        <color rgb="FF95B3D7"/>
      </top>
      <bottom/>
    </border>
    <border>
      <left style="thin">
        <color rgb="FF7F7F7F"/>
      </left>
      <top style="medium">
        <color rgb="FF95B3D7"/>
      </top>
      <bottom style="thin">
        <color rgb="FF7F7F7F"/>
      </bottom>
    </border>
    <border>
      <top style="medium">
        <color rgb="FF95B3D7"/>
      </top>
      <bottom style="thin">
        <color rgb="FF7F7F7F"/>
      </bottom>
    </border>
    <border>
      <right style="thin">
        <color rgb="FF7F7F7F"/>
      </right>
      <top style="medium">
        <color rgb="FF95B3D7"/>
      </top>
      <bottom style="thin">
        <color rgb="FF7F7F7F"/>
      </bottom>
    </border>
    <border>
      <left style="thin">
        <color rgb="FF7F7F7F"/>
      </left>
      <right/>
      <top/>
      <bottom/>
    </border>
    <border>
      <left style="thin">
        <color rgb="FF7F7F7F"/>
      </left>
      <right style="thin">
        <color rgb="FF7F7F7F"/>
      </right>
      <top style="medium">
        <color rgb="FF95B3D7"/>
      </top>
      <bottom style="thin">
        <color rgb="FF7F7F7F"/>
      </bottom>
    </border>
    <border>
      <left style="thin">
        <color rgb="FF7F7F7F"/>
      </left>
      <right/>
      <top style="medium">
        <color rgb="FF95B3D7"/>
      </top>
      <bottom/>
    </border>
    <border>
      <left/>
      <right/>
      <top style="medium">
        <color rgb="FF95B3D7"/>
      </top>
      <bottom style="thin">
        <color rgb="FF7F7F7F"/>
      </bottom>
    </border>
    <border>
      <left/>
      <right style="thin">
        <color rgb="FF7F7F7F"/>
      </right>
      <top/>
      <bottom/>
    </border>
    <border>
      <left style="thin">
        <color rgb="FF7F7F7F"/>
      </left>
      <top style="thin">
        <color rgb="FF7F7F7F"/>
      </top>
      <bottom style="thin">
        <color rgb="FF7F7F7F"/>
      </bottom>
    </border>
    <border>
      <top style="thin">
        <color rgb="FF7F7F7F"/>
      </top>
      <bottom style="thin">
        <color rgb="FF7F7F7F"/>
      </bottom>
    </border>
    <border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7F7F7F"/>
      </left>
      <right style="thin">
        <color rgb="FF7F7F7F"/>
      </right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3F3F3F"/>
      </bottom>
    </border>
    <border>
      <left/>
      <right/>
      <top style="thin">
        <color rgb="FF7F7F7F"/>
      </top>
      <bottom/>
    </border>
    <border>
      <left/>
      <right style="thin">
        <color rgb="FF3F3F3F"/>
      </right>
      <top/>
      <bottom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/>
      <bottom/>
    </border>
    <border>
      <left style="thin">
        <color rgb="FF3F3F3F"/>
      </left>
      <right/>
      <top/>
      <bottom/>
    </border>
    <border>
      <left/>
      <right/>
      <top style="thin">
        <color rgb="FF3F3F3F"/>
      </top>
      <bottom/>
    </border>
    <border>
      <left/>
      <top style="thin">
        <color rgb="FF7F7F7F"/>
      </top>
      <bottom/>
    </border>
    <border>
      <top style="thin">
        <color rgb="FF7F7F7F"/>
      </top>
      <bottom/>
    </border>
    <border>
      <left/>
      <right/>
      <top style="medium">
        <color rgb="FF95B3D7"/>
      </top>
      <bottom style="medium">
        <color rgb="FF000000"/>
      </bottom>
    </border>
    <border>
      <left/>
      <top style="medium">
        <color rgb="FF95B3D7"/>
      </top>
      <bottom style="medium">
        <color rgb="FF000000"/>
      </bottom>
    </border>
    <border>
      <top style="medium">
        <color rgb="FF95B3D7"/>
      </top>
      <bottom style="medium">
        <color rgb="FF000000"/>
      </bottom>
    </border>
    <border>
      <left/>
      <right style="thin">
        <color rgb="FF7F7F7F"/>
      </right>
      <top style="medium">
        <color rgb="FF000000"/>
      </top>
      <bottom/>
    </border>
    <border>
      <left style="thin">
        <color rgb="FF7F7F7F"/>
      </left>
      <top style="medium">
        <color rgb="FF000000"/>
      </top>
      <bottom style="thin">
        <color rgb="FF7F7F7F"/>
      </bottom>
    </border>
    <border>
      <top style="medium">
        <color rgb="FF000000"/>
      </top>
      <bottom style="thin">
        <color rgb="FF7F7F7F"/>
      </bottom>
    </border>
    <border>
      <right style="thin">
        <color rgb="FF7F7F7F"/>
      </right>
      <top style="medium">
        <color rgb="FF000000"/>
      </top>
      <bottom style="thin">
        <color rgb="FF7F7F7F"/>
      </bottom>
    </border>
    <border>
      <left style="thin">
        <color rgb="FF7F7F7F"/>
      </left>
      <right style="thin">
        <color rgb="FF7F7F7F"/>
      </right>
      <top style="medium">
        <color rgb="FF000000"/>
      </top>
      <bottom style="thin">
        <color rgb="FF7F7F7F"/>
      </bottom>
    </border>
    <border>
      <right style="thin">
        <color rgb="FF3F3F3F"/>
      </right>
      <top style="thin">
        <color rgb="FF7F7F7F"/>
      </top>
      <bottom/>
    </border>
    <border>
      <left style="thin">
        <color rgb="FF7F7F7F"/>
      </left>
      <right/>
      <top style="thin">
        <color rgb="FF7F7F7F"/>
      </top>
      <bottom/>
    </border>
    <border>
      <left/>
      <right style="thin">
        <color rgb="FF3F3F3F"/>
      </right>
      <top style="thin">
        <color rgb="FF7F7F7F"/>
      </top>
      <bottom/>
    </border>
    <border>
      <left/>
      <top/>
      <bottom/>
    </border>
    <border>
      <top/>
      <bottom/>
    </border>
    <border>
      <right style="thin">
        <color rgb="FF3F3F3F"/>
      </right>
      <top/>
      <bottom/>
    </border>
    <border>
      <left/>
      <right/>
      <top style="medium">
        <color rgb="FF000000"/>
      </top>
      <bottom/>
    </border>
    <border>
      <left style="thin">
        <color rgb="FF7F7F7F"/>
      </left>
      <top style="medium">
        <color rgb="FF000000"/>
      </top>
      <bottom style="thin">
        <color rgb="FF3F3F3F"/>
      </bottom>
    </border>
    <border>
      <top style="medium">
        <color rgb="FF000000"/>
      </top>
      <bottom style="thin">
        <color rgb="FF3F3F3F"/>
      </bottom>
    </border>
    <border>
      <right style="thin">
        <color rgb="FF7F7F7F"/>
      </right>
      <top style="medium">
        <color rgb="FF000000"/>
      </top>
      <bottom style="thin">
        <color rgb="FF3F3F3F"/>
      </bottom>
    </border>
    <border>
      <left/>
      <right style="thin">
        <color rgb="FF3F3F3F"/>
      </right>
      <top style="medium">
        <color rgb="FF000000"/>
      </top>
      <bottom/>
    </border>
    <border>
      <left style="thin">
        <color rgb="FF3F3F3F"/>
      </left>
      <right style="thin">
        <color rgb="FF3F3F3F"/>
      </right>
      <top style="medium">
        <color rgb="FF000000"/>
      </top>
      <bottom style="thin">
        <color rgb="FF3F3F3F"/>
      </bottom>
    </border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/>
      <bottom style="medium">
        <color rgb="FF000000"/>
      </bottom>
    </border>
    <border>
      <left style="thin">
        <color rgb="FFAAAAAA"/>
      </left>
      <right/>
      <top/>
      <bottom style="thin">
        <color rgb="FFAAAAAA"/>
      </bottom>
    </border>
    <border>
      <left/>
      <right/>
      <top/>
      <bottom style="thin">
        <color rgb="FFAAAAAA"/>
      </bottom>
    </border>
    <border>
      <left/>
      <right style="thin">
        <color rgb="FFAAAAAA"/>
      </right>
      <top/>
      <bottom style="thin">
        <color rgb="FFAAAAAA"/>
      </bottom>
    </border>
  </borders>
  <cellStyleXfs count="1">
    <xf borderId="0" fillId="0" fontId="0" numFmtId="0" applyAlignment="1" applyFont="1"/>
  </cellStyleXfs>
  <cellXfs count="153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2" numFmtId="49" xfId="0" applyAlignment="1" applyBorder="1" applyFont="1" applyNumberFormat="1">
      <alignment horizontal="center" readingOrder="0" shrinkToFit="0" wrapText="1"/>
    </xf>
    <xf borderId="3" fillId="0" fontId="3" numFmtId="0" xfId="0" applyBorder="1" applyFont="1"/>
    <xf borderId="4" fillId="2" fontId="1" numFmtId="0" xfId="0" applyBorder="1" applyFont="1"/>
    <xf borderId="5" fillId="2" fontId="1" numFmtId="0" xfId="0" applyBorder="1" applyFont="1"/>
    <xf borderId="0" fillId="0" fontId="1" numFmtId="0" xfId="0" applyFont="1"/>
    <xf borderId="6" fillId="2" fontId="1" numFmtId="0" xfId="0" applyBorder="1" applyFont="1"/>
    <xf borderId="7" fillId="2" fontId="4" numFmtId="49" xfId="0" applyAlignment="1" applyBorder="1" applyFont="1" applyNumberFormat="1">
      <alignment horizontal="left"/>
    </xf>
    <xf borderId="7" fillId="2" fontId="4" numFmtId="0" xfId="0" applyAlignment="1" applyBorder="1" applyFont="1">
      <alignment horizontal="left"/>
    </xf>
    <xf borderId="8" fillId="2" fontId="4" numFmtId="0" xfId="0" applyBorder="1" applyFont="1"/>
    <xf borderId="9" fillId="0" fontId="3" numFmtId="0" xfId="0" applyBorder="1" applyFont="1"/>
    <xf borderId="7" fillId="2" fontId="4" numFmtId="0" xfId="0" applyBorder="1" applyFont="1"/>
    <xf borderId="10" fillId="2" fontId="4" numFmtId="0" xfId="0" applyBorder="1" applyFont="1"/>
    <xf borderId="7" fillId="2" fontId="4" numFmtId="49" xfId="0" applyBorder="1" applyFont="1" applyNumberFormat="1"/>
    <xf borderId="10" fillId="2" fontId="1" numFmtId="0" xfId="0" applyBorder="1" applyFont="1"/>
    <xf borderId="10" fillId="2" fontId="1" numFmtId="0" xfId="0" applyAlignment="1" applyBorder="1" applyFont="1">
      <alignment horizontal="left"/>
    </xf>
    <xf borderId="11" fillId="2" fontId="1" numFmtId="0" xfId="0" applyBorder="1" applyFont="1"/>
    <xf borderId="12" fillId="3" fontId="5" numFmtId="49" xfId="0" applyBorder="1" applyFill="1" applyFont="1" applyNumberFormat="1"/>
    <xf borderId="13" fillId="3" fontId="5" numFmtId="0" xfId="0" applyBorder="1" applyFont="1"/>
    <xf borderId="14" fillId="4" fontId="6" numFmtId="164" xfId="0" applyAlignment="1" applyBorder="1" applyFill="1" applyFont="1" applyNumberFormat="1">
      <alignment horizontal="right" readingOrder="0"/>
    </xf>
    <xf borderId="15" fillId="0" fontId="3" numFmtId="0" xfId="0" applyBorder="1" applyFont="1"/>
    <xf borderId="16" fillId="0" fontId="3" numFmtId="0" xfId="0" applyBorder="1" applyFont="1"/>
    <xf borderId="17" fillId="2" fontId="1" numFmtId="0" xfId="0" applyBorder="1" applyFont="1"/>
    <xf borderId="13" fillId="3" fontId="5" numFmtId="49" xfId="0" applyBorder="1" applyFont="1" applyNumberFormat="1"/>
    <xf borderId="18" fillId="4" fontId="6" numFmtId="10" xfId="0" applyAlignment="1" applyBorder="1" applyFont="1" applyNumberFormat="1">
      <alignment readingOrder="0"/>
    </xf>
    <xf borderId="19" fillId="3" fontId="5" numFmtId="0" xfId="0" applyBorder="1" applyFont="1"/>
    <xf borderId="13" fillId="3" fontId="5" numFmtId="49" xfId="0" applyAlignment="1" applyBorder="1" applyFont="1" applyNumberFormat="1">
      <alignment horizontal="right"/>
    </xf>
    <xf borderId="18" fillId="5" fontId="7" numFmtId="164" xfId="0" applyAlignment="1" applyBorder="1" applyFill="1" applyFont="1" applyNumberFormat="1">
      <alignment horizontal="right"/>
    </xf>
    <xf borderId="20" fillId="3" fontId="5" numFmtId="49" xfId="0" applyAlignment="1" applyBorder="1" applyFont="1" applyNumberFormat="1">
      <alignment horizontal="left"/>
    </xf>
    <xf borderId="10" fillId="2" fontId="1" numFmtId="49" xfId="0" applyAlignment="1" applyBorder="1" applyFont="1" applyNumberFormat="1">
      <alignment horizontal="left"/>
    </xf>
    <xf borderId="10" fillId="3" fontId="5" numFmtId="49" xfId="0" applyBorder="1" applyFont="1" applyNumberFormat="1"/>
    <xf borderId="21" fillId="3" fontId="5" numFmtId="0" xfId="0" applyBorder="1" applyFont="1"/>
    <xf borderId="22" fillId="4" fontId="6" numFmtId="164" xfId="0" applyAlignment="1" applyBorder="1" applyFont="1" applyNumberFormat="1">
      <alignment horizontal="right" readingOrder="0"/>
    </xf>
    <xf borderId="23" fillId="0" fontId="3" numFmtId="0" xfId="0" applyBorder="1" applyFont="1"/>
    <xf borderId="24" fillId="0" fontId="3" numFmtId="0" xfId="0" applyBorder="1" applyFont="1"/>
    <xf borderId="21" fillId="3" fontId="5" numFmtId="49" xfId="0" applyBorder="1" applyFont="1" applyNumberFormat="1"/>
    <xf borderId="25" fillId="4" fontId="6" numFmtId="165" xfId="0" applyAlignment="1" applyBorder="1" applyFont="1" applyNumberFormat="1">
      <alignment readingOrder="0"/>
    </xf>
    <xf borderId="17" fillId="3" fontId="5" numFmtId="0" xfId="0" applyBorder="1" applyFont="1"/>
    <xf borderId="21" fillId="3" fontId="5" numFmtId="49" xfId="0" applyAlignment="1" applyBorder="1" applyFont="1" applyNumberFormat="1">
      <alignment horizontal="right"/>
    </xf>
    <xf borderId="25" fillId="5" fontId="7" numFmtId="164" xfId="0" applyAlignment="1" applyBorder="1" applyFont="1" applyNumberFormat="1">
      <alignment horizontal="right"/>
    </xf>
    <xf borderId="26" fillId="2" fontId="1" numFmtId="0" xfId="0" applyBorder="1" applyFont="1"/>
    <xf borderId="25" fillId="4" fontId="6" numFmtId="49" xfId="0" applyAlignment="1" applyBorder="1" applyFont="1" applyNumberFormat="1">
      <alignment horizontal="left"/>
    </xf>
    <xf borderId="17" fillId="2" fontId="1" numFmtId="49" xfId="0" applyAlignment="1" applyBorder="1" applyFont="1" applyNumberFormat="1">
      <alignment horizontal="left"/>
    </xf>
    <xf borderId="25" fillId="4" fontId="6" numFmtId="0" xfId="0" applyBorder="1" applyFont="1"/>
    <xf borderId="27" fillId="5" fontId="7" numFmtId="164" xfId="0" applyAlignment="1" applyBorder="1" applyFont="1" applyNumberFormat="1">
      <alignment horizontal="right"/>
    </xf>
    <xf borderId="27" fillId="5" fontId="7" numFmtId="49" xfId="0" applyAlignment="1" applyBorder="1" applyFont="1" applyNumberFormat="1">
      <alignment horizontal="left"/>
    </xf>
    <xf borderId="22" fillId="5" fontId="7" numFmtId="164" xfId="0" applyAlignment="1" applyBorder="1" applyFont="1" applyNumberFormat="1">
      <alignment horizontal="right"/>
    </xf>
    <xf borderId="10" fillId="3" fontId="5" numFmtId="0" xfId="0" applyBorder="1" applyFont="1"/>
    <xf borderId="28" fillId="3" fontId="5" numFmtId="0" xfId="0" applyBorder="1" applyFont="1"/>
    <xf borderId="29" fillId="3" fontId="5" numFmtId="49" xfId="0" applyAlignment="1" applyBorder="1" applyFont="1" applyNumberFormat="1">
      <alignment horizontal="right"/>
    </xf>
    <xf borderId="30" fillId="5" fontId="4" numFmtId="164" xfId="0" applyAlignment="1" applyBorder="1" applyFont="1" applyNumberFormat="1">
      <alignment horizontal="right"/>
    </xf>
    <xf borderId="31" fillId="2" fontId="1" numFmtId="0" xfId="0" applyBorder="1" applyFont="1"/>
    <xf borderId="30" fillId="5" fontId="4" numFmtId="49" xfId="0" applyAlignment="1" applyBorder="1" applyFont="1" applyNumberFormat="1">
      <alignment horizontal="left"/>
    </xf>
    <xf borderId="32" fillId="2" fontId="1" numFmtId="49" xfId="0" applyAlignment="1" applyBorder="1" applyFont="1" applyNumberFormat="1">
      <alignment horizontal="left"/>
    </xf>
    <xf borderId="22" fillId="4" fontId="6" numFmtId="0" xfId="0" applyAlignment="1" applyBorder="1" applyFont="1">
      <alignment horizontal="center"/>
    </xf>
    <xf borderId="32" fillId="2" fontId="1" numFmtId="0" xfId="0" applyBorder="1" applyFont="1"/>
    <xf borderId="33" fillId="2" fontId="1" numFmtId="0" xfId="0" applyBorder="1" applyFont="1"/>
    <xf borderId="34" fillId="2" fontId="1" numFmtId="0" xfId="0" applyBorder="1" applyFont="1"/>
    <xf borderId="35" fillId="0" fontId="3" numFmtId="0" xfId="0" applyBorder="1" applyFont="1"/>
    <xf borderId="36" fillId="3" fontId="5" numFmtId="49" xfId="0" applyAlignment="1" applyBorder="1" applyFont="1" applyNumberFormat="1">
      <alignment shrinkToFit="0" wrapText="1"/>
    </xf>
    <xf borderId="37" fillId="3" fontId="5" numFmtId="49" xfId="0" applyAlignment="1" applyBorder="1" applyFont="1" applyNumberFormat="1">
      <alignment horizontal="center" shrinkToFit="0" wrapText="1"/>
    </xf>
    <xf borderId="38" fillId="0" fontId="3" numFmtId="0" xfId="0" applyBorder="1" applyFont="1"/>
    <xf borderId="36" fillId="3" fontId="5" numFmtId="49" xfId="0" applyAlignment="1" applyBorder="1" applyFont="1" applyNumberFormat="1">
      <alignment horizontal="center" shrinkToFit="0" wrapText="1"/>
    </xf>
    <xf borderId="10" fillId="2" fontId="1" numFmtId="0" xfId="0" applyAlignment="1" applyBorder="1" applyFont="1">
      <alignment shrinkToFit="0" wrapText="1"/>
    </xf>
    <xf borderId="39" fillId="3" fontId="5" numFmtId="0" xfId="0" applyAlignment="1" applyBorder="1" applyFont="1">
      <alignment horizontal="center"/>
    </xf>
    <xf borderId="40" fillId="4" fontId="6" numFmtId="49" xfId="0" applyAlignment="1" applyBorder="1" applyFont="1" applyNumberFormat="1">
      <alignment horizontal="center" readingOrder="0"/>
    </xf>
    <xf borderId="41" fillId="0" fontId="3" numFmtId="0" xfId="0" applyBorder="1" applyFont="1"/>
    <xf borderId="42" fillId="0" fontId="3" numFmtId="0" xfId="0" applyBorder="1" applyFont="1"/>
    <xf borderId="43" fillId="4" fontId="6" numFmtId="166" xfId="0" applyAlignment="1" applyBorder="1" applyFont="1" applyNumberFormat="1">
      <alignment horizontal="center" readingOrder="0"/>
    </xf>
    <xf borderId="43" fillId="4" fontId="6" numFmtId="167" xfId="0" applyAlignment="1" applyBorder="1" applyFont="1" applyNumberFormat="1">
      <alignment horizontal="right" readingOrder="0"/>
    </xf>
    <xf borderId="43" fillId="5" fontId="7" numFmtId="167" xfId="0" applyAlignment="1" applyBorder="1" applyFont="1" applyNumberFormat="1">
      <alignment horizontal="right"/>
    </xf>
    <xf borderId="39" fillId="3" fontId="5" numFmtId="49" xfId="0" applyBorder="1" applyFont="1" applyNumberFormat="1"/>
    <xf borderId="43" fillId="5" fontId="7" numFmtId="168" xfId="0" applyAlignment="1" applyBorder="1" applyFont="1" applyNumberFormat="1">
      <alignment horizontal="right"/>
    </xf>
    <xf borderId="43" fillId="4" fontId="6" numFmtId="49" xfId="0" applyAlignment="1" applyBorder="1" applyFont="1" applyNumberFormat="1">
      <alignment horizontal="right"/>
    </xf>
    <xf borderId="43" fillId="4" fontId="6" numFmtId="0" xfId="0" applyAlignment="1" applyBorder="1" applyFont="1">
      <alignment horizontal="right"/>
    </xf>
    <xf borderId="43" fillId="5" fontId="7" numFmtId="164" xfId="0" applyAlignment="1" applyBorder="1" applyFont="1" applyNumberFormat="1">
      <alignment horizontal="right"/>
    </xf>
    <xf borderId="21" fillId="3" fontId="5" numFmtId="0" xfId="0" applyAlignment="1" applyBorder="1" applyFont="1">
      <alignment horizontal="center"/>
    </xf>
    <xf borderId="22" fillId="4" fontId="6" numFmtId="49" xfId="0" applyAlignment="1" applyBorder="1" applyFont="1" applyNumberFormat="1">
      <alignment horizontal="center"/>
    </xf>
    <xf borderId="25" fillId="4" fontId="6" numFmtId="166" xfId="0" applyAlignment="1" applyBorder="1" applyFont="1" applyNumberFormat="1">
      <alignment horizontal="center"/>
    </xf>
    <xf borderId="25" fillId="4" fontId="6" numFmtId="167" xfId="0" applyAlignment="1" applyBorder="1" applyFont="1" applyNumberFormat="1">
      <alignment horizontal="right"/>
    </xf>
    <xf borderId="25" fillId="5" fontId="7" numFmtId="167" xfId="0" applyAlignment="1" applyBorder="1" applyFont="1" applyNumberFormat="1">
      <alignment horizontal="right"/>
    </xf>
    <xf borderId="25" fillId="5" fontId="7" numFmtId="168" xfId="0" applyAlignment="1" applyBorder="1" applyFont="1" applyNumberFormat="1">
      <alignment horizontal="right"/>
    </xf>
    <xf borderId="25" fillId="4" fontId="6" numFmtId="49" xfId="0" applyAlignment="1" applyBorder="1" applyFont="1" applyNumberFormat="1">
      <alignment horizontal="right"/>
    </xf>
    <xf borderId="25" fillId="4" fontId="6" numFmtId="0" xfId="0" applyAlignment="1" applyBorder="1" applyFont="1">
      <alignment horizontal="right"/>
    </xf>
    <xf borderId="10" fillId="2" fontId="1" numFmtId="49" xfId="0" applyBorder="1" applyFont="1" applyNumberFormat="1"/>
    <xf borderId="21" fillId="3" fontId="5" numFmtId="49" xfId="0" applyAlignment="1" applyBorder="1" applyFont="1" applyNumberFormat="1">
      <alignment horizontal="center"/>
    </xf>
    <xf borderId="22" fillId="5" fontId="7" numFmtId="169" xfId="0" applyAlignment="1" applyBorder="1" applyFont="1" applyNumberFormat="1">
      <alignment horizontal="center"/>
    </xf>
    <xf borderId="25" fillId="5" fontId="7" numFmtId="1" xfId="0" applyAlignment="1" applyBorder="1" applyFont="1" applyNumberFormat="1">
      <alignment horizontal="center"/>
    </xf>
    <xf borderId="27" fillId="5" fontId="7" numFmtId="167" xfId="0" applyAlignment="1" applyBorder="1" applyFont="1" applyNumberFormat="1">
      <alignment horizontal="right"/>
    </xf>
    <xf borderId="34" fillId="3" fontId="5" numFmtId="49" xfId="0" applyAlignment="1" applyBorder="1" applyFont="1" applyNumberFormat="1">
      <alignment horizontal="right"/>
    </xf>
    <xf borderId="44" fillId="0" fontId="3" numFmtId="0" xfId="0" applyBorder="1" applyFont="1"/>
    <xf borderId="30" fillId="5" fontId="4" numFmtId="167" xfId="0" applyAlignment="1" applyBorder="1" applyFont="1" applyNumberFormat="1">
      <alignment horizontal="right"/>
    </xf>
    <xf borderId="45" fillId="3" fontId="5" numFmtId="10" xfId="0" applyAlignment="1" applyBorder="1" applyFont="1" applyNumberFormat="1">
      <alignment horizontal="left"/>
    </xf>
    <xf borderId="46" fillId="3" fontId="5" numFmtId="49" xfId="0" applyAlignment="1" applyBorder="1" applyFont="1" applyNumberFormat="1">
      <alignment horizontal="right"/>
    </xf>
    <xf borderId="47" fillId="3" fontId="5" numFmtId="49" xfId="0" applyAlignment="1" applyBorder="1" applyFont="1" applyNumberFormat="1">
      <alignment horizontal="right"/>
    </xf>
    <xf borderId="48" fillId="0" fontId="3" numFmtId="0" xfId="0" applyBorder="1" applyFont="1"/>
    <xf borderId="49" fillId="0" fontId="3" numFmtId="0" xfId="0" applyBorder="1" applyFont="1"/>
    <xf borderId="47" fillId="2" fontId="1" numFmtId="0" xfId="0" applyBorder="1" applyFont="1"/>
    <xf borderId="8" fillId="2" fontId="4" numFmtId="49" xfId="0" applyAlignment="1" applyBorder="1" applyFont="1" applyNumberFormat="1">
      <alignment horizontal="left"/>
    </xf>
    <xf borderId="36" fillId="3" fontId="5" numFmtId="49" xfId="0" applyAlignment="1" applyBorder="1" applyFont="1" applyNumberFormat="1">
      <alignment horizontal="left"/>
    </xf>
    <xf borderId="36" fillId="3" fontId="5" numFmtId="0" xfId="0" applyAlignment="1" applyBorder="1" applyFont="1">
      <alignment horizontal="left"/>
    </xf>
    <xf borderId="36" fillId="3" fontId="5" numFmtId="0" xfId="0" applyBorder="1" applyFont="1"/>
    <xf borderId="36" fillId="3" fontId="5" numFmtId="49" xfId="0" applyBorder="1" applyFont="1" applyNumberFormat="1"/>
    <xf borderId="12" fillId="3" fontId="5" numFmtId="0" xfId="0" applyBorder="1" applyFont="1"/>
    <xf borderId="36" fillId="3" fontId="8" numFmtId="49" xfId="0" applyAlignment="1" applyBorder="1" applyFont="1" applyNumberFormat="1">
      <alignment horizontal="right"/>
    </xf>
    <xf borderId="50" fillId="3" fontId="5" numFmtId="49" xfId="0" applyAlignment="1" applyBorder="1" applyFont="1" applyNumberFormat="1">
      <alignment horizontal="left"/>
    </xf>
    <xf borderId="50" fillId="3" fontId="5" numFmtId="0" xfId="0" applyAlignment="1" applyBorder="1" applyFont="1">
      <alignment horizontal="left"/>
    </xf>
    <xf borderId="39" fillId="3" fontId="5" numFmtId="0" xfId="0" applyBorder="1" applyFont="1"/>
    <xf borderId="51" fillId="4" fontId="6" numFmtId="9" xfId="0" applyAlignment="1" applyBorder="1" applyFont="1" applyNumberFormat="1">
      <alignment horizontal="right"/>
    </xf>
    <xf borderId="52" fillId="0" fontId="3" numFmtId="0" xfId="0" applyBorder="1" applyFont="1"/>
    <xf borderId="53" fillId="0" fontId="3" numFmtId="0" xfId="0" applyBorder="1" applyFont="1"/>
    <xf borderId="50" fillId="3" fontId="5" numFmtId="49" xfId="0" applyBorder="1" applyFont="1" applyNumberFormat="1"/>
    <xf borderId="54" fillId="3" fontId="5" numFmtId="0" xfId="0" applyBorder="1" applyFont="1"/>
    <xf borderId="55" fillId="5" fontId="4" numFmtId="164" xfId="0" applyAlignment="1" applyBorder="1" applyFont="1" applyNumberFormat="1">
      <alignment horizontal="right"/>
    </xf>
    <xf borderId="32" fillId="3" fontId="5" numFmtId="0" xfId="0" applyBorder="1" applyFont="1"/>
    <xf borderId="10" fillId="3" fontId="5" numFmtId="49" xfId="0" applyAlignment="1" applyBorder="1" applyFont="1" applyNumberFormat="1">
      <alignment horizontal="left"/>
    </xf>
    <xf borderId="10" fillId="3" fontId="5" numFmtId="0" xfId="0" applyAlignment="1" applyBorder="1" applyFont="1">
      <alignment horizontal="left"/>
    </xf>
    <xf borderId="29" fillId="3" fontId="5" numFmtId="0" xfId="0" applyBorder="1" applyFont="1"/>
    <xf borderId="56" fillId="5" fontId="4" numFmtId="164" xfId="0" applyAlignment="1" applyBorder="1" applyFont="1" applyNumberFormat="1">
      <alignment horizontal="right"/>
    </xf>
    <xf borderId="57" fillId="0" fontId="3" numFmtId="0" xfId="0" applyBorder="1" applyFont="1"/>
    <xf borderId="58" fillId="0" fontId="3" numFmtId="0" xfId="0" applyBorder="1" applyFont="1"/>
    <xf borderId="32" fillId="2" fontId="1" numFmtId="170" xfId="0" applyBorder="1" applyFont="1" applyNumberFormat="1"/>
    <xf borderId="32" fillId="2" fontId="1" numFmtId="10" xfId="0" applyBorder="1" applyFont="1" applyNumberFormat="1"/>
    <xf borderId="33" fillId="3" fontId="5" numFmtId="0" xfId="0" applyBorder="1" applyFont="1"/>
    <xf borderId="33" fillId="3" fontId="5" numFmtId="0" xfId="0" applyAlignment="1" applyBorder="1" applyFont="1">
      <alignment horizontal="right"/>
    </xf>
    <xf borderId="10" fillId="2" fontId="1" numFmtId="171" xfId="0" applyBorder="1" applyFont="1" applyNumberFormat="1"/>
    <xf borderId="59" fillId="3" fontId="5" numFmtId="49" xfId="0" applyBorder="1" applyFont="1" applyNumberFormat="1"/>
    <xf borderId="59" fillId="3" fontId="5" numFmtId="0" xfId="0" applyBorder="1" applyFont="1"/>
    <xf borderId="59" fillId="3" fontId="5" numFmtId="0" xfId="0" applyAlignment="1" applyBorder="1" applyFont="1">
      <alignment horizontal="right"/>
    </xf>
    <xf borderId="59" fillId="3" fontId="5" numFmtId="49" xfId="0" applyAlignment="1" applyBorder="1" applyFont="1" applyNumberFormat="1">
      <alignment horizontal="left"/>
    </xf>
    <xf borderId="59" fillId="3" fontId="5" numFmtId="0" xfId="0" applyAlignment="1" applyBorder="1" applyFont="1">
      <alignment horizontal="left"/>
    </xf>
    <xf borderId="55" fillId="5" fontId="4" numFmtId="172" xfId="0" applyBorder="1" applyFont="1" applyNumberFormat="1"/>
    <xf borderId="55" fillId="5" fontId="4" numFmtId="168" xfId="0" applyAlignment="1" applyBorder="1" applyFont="1" applyNumberFormat="1">
      <alignment horizontal="right"/>
    </xf>
    <xf borderId="51" fillId="4" fontId="6" numFmtId="10" xfId="0" applyAlignment="1" applyBorder="1" applyFont="1" applyNumberFormat="1">
      <alignment horizontal="right"/>
    </xf>
    <xf borderId="30" fillId="5" fontId="4" numFmtId="172" xfId="0" applyBorder="1" applyFont="1" applyNumberFormat="1"/>
    <xf borderId="30" fillId="5" fontId="4" numFmtId="168" xfId="0" applyAlignment="1" applyBorder="1" applyFont="1" applyNumberFormat="1">
      <alignment horizontal="right"/>
    </xf>
    <xf borderId="25" fillId="4" fontId="6" numFmtId="9" xfId="0" applyAlignment="1" applyBorder="1" applyFont="1" applyNumberFormat="1">
      <alignment horizontal="right"/>
    </xf>
    <xf borderId="10" fillId="3" fontId="9" numFmtId="38" xfId="0" applyBorder="1" applyFont="1" applyNumberFormat="1"/>
    <xf borderId="10" fillId="3" fontId="5" numFmtId="167" xfId="0" applyBorder="1" applyFont="1" applyNumberFormat="1"/>
    <xf borderId="10" fillId="2" fontId="1" numFmtId="0" xfId="0" applyAlignment="1" applyBorder="1" applyFont="1">
      <alignment horizontal="center"/>
    </xf>
    <xf borderId="11" fillId="2" fontId="1" numFmtId="0" xfId="0" applyAlignment="1" applyBorder="1" applyFont="1">
      <alignment horizontal="center"/>
    </xf>
    <xf borderId="10" fillId="2" fontId="1" numFmtId="49" xfId="0" applyAlignment="1" applyBorder="1" applyFont="1" applyNumberFormat="1">
      <alignment horizontal="center" vertical="center"/>
    </xf>
    <xf borderId="10" fillId="2" fontId="1" numFmtId="49" xfId="0" applyAlignment="1" applyBorder="1" applyFont="1" applyNumberFormat="1">
      <alignment horizontal="center" shrinkToFit="0" vertical="center" wrapText="1"/>
    </xf>
    <xf borderId="11" fillId="2" fontId="1" numFmtId="49" xfId="0" applyAlignment="1" applyBorder="1" applyFont="1" applyNumberFormat="1">
      <alignment horizontal="center" vertical="center"/>
    </xf>
    <xf borderId="10" fillId="2" fontId="1" numFmtId="0" xfId="0" applyAlignment="1" applyBorder="1" applyFont="1">
      <alignment horizontal="right"/>
    </xf>
    <xf borderId="10" fillId="2" fontId="1" numFmtId="172" xfId="0" applyAlignment="1" applyBorder="1" applyFont="1" applyNumberFormat="1">
      <alignment horizontal="right"/>
    </xf>
    <xf borderId="10" fillId="2" fontId="1" numFmtId="172" xfId="0" applyBorder="1" applyFont="1" applyNumberFormat="1"/>
    <xf borderId="11" fillId="2" fontId="1" numFmtId="172" xfId="0" applyBorder="1" applyFont="1" applyNumberFormat="1"/>
    <xf borderId="10" fillId="2" fontId="1" numFmtId="173" xfId="0" applyBorder="1" applyFont="1" applyNumberFormat="1"/>
    <xf borderId="60" fillId="2" fontId="1" numFmtId="0" xfId="0" applyBorder="1" applyFont="1"/>
    <xf borderId="61" fillId="2" fontId="1" numFmtId="0" xfId="0" applyBorder="1" applyFont="1"/>
    <xf borderId="62" fillId="2" fontId="1" numFmtId="0" xfId="0" applyBorder="1" applyFont="1"/>
  </cellXfs>
  <cellStyles count="1">
    <cellStyle xfId="0" name="Normal" builtinId="0"/>
  </cellStyles>
  <dxfs count="1"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152400</xdr:colOff>
      <xdr:row>0</xdr:row>
      <xdr:rowOff>9525</xdr:rowOff>
    </xdr:from>
    <xdr:ext cx="1990725" cy="304800"/>
    <xdr:sp>
      <xdr:nvSpPr>
        <xdr:cNvPr id="3" name="Shape 3"/>
        <xdr:cNvSpPr/>
      </xdr:nvSpPr>
      <xdr:spPr>
        <a:xfrm>
          <a:off x="4355400" y="3632363"/>
          <a:ext cx="1981200" cy="2952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anchorCtr="0" anchor="t" bIns="45700" lIns="45700" spcFirstLastPara="1" rIns="45700" wrap="square" tIns="45700">
          <a:noAutofit/>
        </a:bodyPr>
        <a:lstStyle/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b="0" i="0" lang="en-US" sz="1100" u="none" cap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Conventional Loan Proforma</a:t>
          </a:r>
          <a:endParaRPr sz="1400"/>
        </a:p>
      </xdr:txBody>
    </xdr:sp>
    <xdr:clientData fLocksWithSheet="0"/>
  </xdr:oneCellAnchor>
  <xdr:oneCellAnchor>
    <xdr:from>
      <xdr:col>8</xdr:col>
      <xdr:colOff>152400</xdr:colOff>
      <xdr:row>0</xdr:row>
      <xdr:rowOff>9525</xdr:rowOff>
    </xdr:from>
    <xdr:ext cx="1990725" cy="304800"/>
    <xdr:sp>
      <xdr:nvSpPr>
        <xdr:cNvPr id="4" name="Shape 4"/>
        <xdr:cNvSpPr/>
      </xdr:nvSpPr>
      <xdr:spPr>
        <a:xfrm>
          <a:off x="4355400" y="3632363"/>
          <a:ext cx="1981200" cy="2952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anchorCtr="0" anchor="t" bIns="45700" lIns="45700" spcFirstLastPara="1" rIns="45700" wrap="square" tIns="45700">
          <a:noAutofit/>
        </a:bodyPr>
        <a:lstStyle/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b="0" i="0" lang="en-US" sz="1100" u="none" cap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Conventional Loan Proforma</a:t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3162300" cy="10191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4.43" defaultRowHeight="15.0"/>
  <cols>
    <col customWidth="1" min="1" max="1" width="6.14"/>
    <col customWidth="1" min="2" max="2" width="9.14"/>
    <col customWidth="1" min="3" max="3" width="6.14"/>
    <col customWidth="1" min="4" max="4" width="5.86"/>
    <col customWidth="1" min="5" max="7" width="6.14"/>
    <col customWidth="1" min="8" max="8" width="13.0"/>
    <col customWidth="1" min="9" max="9" width="13.86"/>
    <col customWidth="1" min="10" max="10" width="4.86"/>
    <col customWidth="1" min="11" max="11" width="15.86"/>
    <col customWidth="1" min="12" max="12" width="15.57"/>
    <col customWidth="1" min="13" max="13" width="11.43"/>
    <col customWidth="1" min="14" max="14" width="13.43"/>
    <col customWidth="1" min="15" max="15" width="15.14"/>
    <col customWidth="1" min="16" max="16" width="13.86"/>
    <col customWidth="1" min="17" max="18" width="11.43"/>
    <col customWidth="1" min="19" max="20" width="13.86"/>
    <col customWidth="1" min="21" max="33" width="11.43"/>
  </cols>
  <sheetData>
    <row r="1" ht="78.7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  <c r="W1" s="5"/>
      <c r="X1" s="6"/>
      <c r="Y1" s="6"/>
      <c r="Z1" s="6"/>
      <c r="AA1" s="6"/>
      <c r="AB1" s="6"/>
      <c r="AC1" s="6"/>
      <c r="AD1" s="6"/>
      <c r="AE1" s="6"/>
      <c r="AF1" s="6"/>
      <c r="AG1" s="6"/>
    </row>
    <row r="2" ht="31.5" customHeight="1">
      <c r="A2" s="7"/>
      <c r="B2" s="8" t="s">
        <v>1</v>
      </c>
      <c r="C2" s="9"/>
      <c r="D2" s="10"/>
      <c r="E2" s="11"/>
      <c r="F2" s="12"/>
      <c r="G2" s="13"/>
      <c r="H2" s="14" t="s">
        <v>2</v>
      </c>
      <c r="I2" s="12"/>
      <c r="J2" s="12"/>
      <c r="K2" s="12"/>
      <c r="L2" s="12"/>
      <c r="M2" s="15"/>
      <c r="N2" s="14" t="s">
        <v>3</v>
      </c>
      <c r="O2" s="16"/>
      <c r="P2" s="15"/>
      <c r="Q2" s="15"/>
      <c r="R2" s="15"/>
      <c r="S2" s="15"/>
      <c r="T2" s="15"/>
      <c r="U2" s="15"/>
      <c r="V2" s="15"/>
      <c r="W2" s="17"/>
      <c r="X2" s="6"/>
      <c r="Y2" s="6"/>
      <c r="Z2" s="6"/>
      <c r="AA2" s="6"/>
      <c r="AB2" s="6"/>
      <c r="AC2" s="6"/>
      <c r="AD2" s="6"/>
      <c r="AE2" s="6"/>
      <c r="AF2" s="6"/>
      <c r="AG2" s="6"/>
    </row>
    <row r="3" ht="13.5" customHeight="1">
      <c r="A3" s="7"/>
      <c r="B3" s="18" t="s">
        <v>4</v>
      </c>
      <c r="C3" s="19"/>
      <c r="D3" s="20">
        <v>242000.0</v>
      </c>
      <c r="E3" s="21"/>
      <c r="F3" s="22"/>
      <c r="G3" s="23"/>
      <c r="H3" s="24" t="s">
        <v>5</v>
      </c>
      <c r="I3" s="25">
        <v>0.1</v>
      </c>
      <c r="J3" s="26"/>
      <c r="K3" s="27" t="s">
        <v>5</v>
      </c>
      <c r="L3" s="28">
        <f>D3*I3</f>
        <v>24200</v>
      </c>
      <c r="M3" s="23"/>
      <c r="N3" s="29" t="s">
        <v>6</v>
      </c>
      <c r="O3" s="30" t="s">
        <v>7</v>
      </c>
      <c r="P3" s="15"/>
      <c r="Q3" s="15"/>
      <c r="R3" s="15"/>
      <c r="S3" s="15"/>
      <c r="T3" s="15"/>
      <c r="U3" s="15"/>
      <c r="V3" s="15"/>
      <c r="W3" s="17"/>
      <c r="X3" s="6"/>
      <c r="Y3" s="6"/>
      <c r="Z3" s="6"/>
      <c r="AA3" s="6"/>
      <c r="AB3" s="6"/>
      <c r="AC3" s="6"/>
      <c r="AD3" s="6"/>
      <c r="AE3" s="6"/>
      <c r="AF3" s="6"/>
      <c r="AG3" s="6"/>
    </row>
    <row r="4" ht="13.5" customHeight="1">
      <c r="A4" s="7"/>
      <c r="B4" s="31" t="s">
        <v>8</v>
      </c>
      <c r="C4" s="32"/>
      <c r="D4" s="33">
        <v>21000.0</v>
      </c>
      <c r="E4" s="34"/>
      <c r="F4" s="35"/>
      <c r="G4" s="23"/>
      <c r="H4" s="36" t="s">
        <v>9</v>
      </c>
      <c r="I4" s="37">
        <v>0.05</v>
      </c>
      <c r="J4" s="38"/>
      <c r="K4" s="39" t="s">
        <v>10</v>
      </c>
      <c r="L4" s="40">
        <f>D3-L3</f>
        <v>217800</v>
      </c>
      <c r="M4" s="41"/>
      <c r="N4" s="42" t="s">
        <v>11</v>
      </c>
      <c r="O4" s="43" t="s">
        <v>12</v>
      </c>
      <c r="P4" s="15"/>
      <c r="Q4" s="15"/>
      <c r="R4" s="15"/>
      <c r="S4" s="15"/>
      <c r="T4" s="15"/>
      <c r="U4" s="15"/>
      <c r="V4" s="15"/>
      <c r="W4" s="17"/>
      <c r="X4" s="6"/>
      <c r="Y4" s="6"/>
      <c r="Z4" s="6"/>
      <c r="AA4" s="6"/>
      <c r="AB4" s="6"/>
      <c r="AC4" s="6"/>
      <c r="AD4" s="6"/>
      <c r="AE4" s="6"/>
      <c r="AF4" s="6"/>
      <c r="AG4" s="6"/>
    </row>
    <row r="5" ht="13.5" customHeight="1">
      <c r="A5" s="7"/>
      <c r="B5" s="31" t="s">
        <v>13</v>
      </c>
      <c r="C5" s="32"/>
      <c r="D5" s="33">
        <v>350000.0</v>
      </c>
      <c r="E5" s="34"/>
      <c r="F5" s="35"/>
      <c r="G5" s="23"/>
      <c r="H5" s="36" t="s">
        <v>14</v>
      </c>
      <c r="I5" s="44">
        <v>30.0</v>
      </c>
      <c r="J5" s="38"/>
      <c r="K5" s="39" t="s">
        <v>15</v>
      </c>
      <c r="L5" s="45">
        <f>PMT(I4/12,I5*12,L4*-1)</f>
        <v>1169.197495</v>
      </c>
      <c r="M5" s="41"/>
      <c r="N5" s="46" t="s">
        <v>16</v>
      </c>
      <c r="O5" s="43" t="s">
        <v>7</v>
      </c>
      <c r="P5" s="15"/>
      <c r="Q5" s="15"/>
      <c r="R5" s="15"/>
      <c r="S5" s="15"/>
      <c r="T5" s="15"/>
      <c r="U5" s="15"/>
      <c r="V5" s="15"/>
      <c r="W5" s="17"/>
      <c r="X5" s="6"/>
      <c r="Y5" s="6"/>
      <c r="Z5" s="6"/>
      <c r="AA5" s="6"/>
      <c r="AB5" s="6"/>
      <c r="AC5" s="6"/>
      <c r="AD5" s="6"/>
      <c r="AE5" s="6"/>
      <c r="AF5" s="6"/>
      <c r="AG5" s="6"/>
    </row>
    <row r="6" ht="13.5" customHeight="1">
      <c r="A6" s="7"/>
      <c r="B6" s="31" t="s">
        <v>17</v>
      </c>
      <c r="C6" s="32"/>
      <c r="D6" s="47">
        <f>D5/G19</f>
        <v>350000</v>
      </c>
      <c r="E6" s="34"/>
      <c r="F6" s="35"/>
      <c r="G6" s="23"/>
      <c r="H6" s="48"/>
      <c r="I6" s="49"/>
      <c r="J6" s="48"/>
      <c r="K6" s="50" t="s">
        <v>18</v>
      </c>
      <c r="L6" s="51">
        <f>-CUMPRINC(I4/12,I5*12,L4,1,12,0)</f>
        <v>3213.345723</v>
      </c>
      <c r="M6" s="52"/>
      <c r="N6" s="53" t="s">
        <v>19</v>
      </c>
      <c r="O6" s="54" t="s">
        <v>7</v>
      </c>
      <c r="P6" s="15"/>
      <c r="Q6" s="15"/>
      <c r="R6" s="15"/>
      <c r="S6" s="15"/>
      <c r="T6" s="15"/>
      <c r="U6" s="15"/>
      <c r="V6" s="15"/>
      <c r="W6" s="17"/>
      <c r="X6" s="6"/>
      <c r="Y6" s="6"/>
      <c r="Z6" s="6"/>
      <c r="AA6" s="6"/>
      <c r="AB6" s="6"/>
      <c r="AC6" s="6"/>
      <c r="AD6" s="6"/>
      <c r="AE6" s="6"/>
      <c r="AF6" s="6"/>
      <c r="AG6" s="6"/>
    </row>
    <row r="7" ht="13.5" customHeight="1">
      <c r="A7" s="7"/>
      <c r="B7" s="31" t="s">
        <v>20</v>
      </c>
      <c r="C7" s="32"/>
      <c r="D7" s="55">
        <v>30.0</v>
      </c>
      <c r="E7" s="34"/>
      <c r="F7" s="35"/>
      <c r="G7" s="23"/>
      <c r="H7" s="48"/>
      <c r="I7" s="48"/>
      <c r="J7" s="48"/>
      <c r="K7" s="50" t="str">
        <f>CONCATENATE("Principal Payment Equity Thru Yr ",D7)</f>
        <v>Principal Payment Equity Thru Yr 30</v>
      </c>
      <c r="L7" s="51">
        <f>-CUMPRINC(I4/12,I5*12,L4,1,D7*12,0)</f>
        <v>217800</v>
      </c>
      <c r="M7" s="56"/>
      <c r="N7" s="57"/>
      <c r="O7" s="16"/>
      <c r="P7" s="15"/>
      <c r="Q7" s="15"/>
      <c r="R7" s="15"/>
      <c r="S7" s="15"/>
      <c r="T7" s="15"/>
      <c r="U7" s="15"/>
      <c r="V7" s="15"/>
      <c r="W7" s="17"/>
      <c r="X7" s="6"/>
      <c r="Y7" s="6"/>
      <c r="Z7" s="6"/>
      <c r="AA7" s="6"/>
      <c r="AB7" s="6"/>
      <c r="AC7" s="6"/>
      <c r="AD7" s="6"/>
      <c r="AE7" s="6"/>
      <c r="AF7" s="6"/>
      <c r="AG7" s="6"/>
    </row>
    <row r="8" ht="13.5" customHeight="1">
      <c r="A8" s="7"/>
      <c r="B8" s="15"/>
      <c r="C8" s="15"/>
      <c r="D8" s="58"/>
      <c r="E8" s="59"/>
      <c r="F8" s="58"/>
      <c r="G8" s="59"/>
      <c r="H8" s="15"/>
      <c r="I8" s="15"/>
      <c r="J8" s="15"/>
      <c r="K8" s="15"/>
      <c r="L8" s="57"/>
      <c r="M8" s="15"/>
      <c r="N8" s="15"/>
      <c r="O8" s="16"/>
      <c r="P8" s="15"/>
      <c r="Q8" s="15"/>
      <c r="R8" s="15"/>
      <c r="S8" s="15"/>
      <c r="T8" s="15"/>
      <c r="U8" s="15"/>
      <c r="V8" s="15"/>
      <c r="W8" s="17"/>
      <c r="X8" s="6"/>
      <c r="Y8" s="6"/>
      <c r="Z8" s="6"/>
      <c r="AA8" s="6"/>
      <c r="AB8" s="6"/>
      <c r="AC8" s="6"/>
      <c r="AD8" s="6"/>
      <c r="AE8" s="6"/>
      <c r="AF8" s="6"/>
      <c r="AG8" s="6"/>
    </row>
    <row r="9" ht="15.75" customHeight="1">
      <c r="A9" s="7"/>
      <c r="B9" s="14" t="s">
        <v>21</v>
      </c>
      <c r="C9" s="12"/>
      <c r="D9" s="10"/>
      <c r="E9" s="11"/>
      <c r="F9" s="10"/>
      <c r="G9" s="11"/>
      <c r="H9" s="12"/>
      <c r="I9" s="12"/>
      <c r="J9" s="15"/>
      <c r="K9" s="14" t="s">
        <v>22</v>
      </c>
      <c r="L9" s="12"/>
      <c r="M9" s="12"/>
      <c r="N9" s="12"/>
      <c r="O9" s="12"/>
      <c r="P9" s="15"/>
      <c r="Q9" s="15"/>
      <c r="R9" s="15"/>
      <c r="S9" s="15"/>
      <c r="T9" s="15"/>
      <c r="U9" s="15"/>
      <c r="V9" s="15"/>
      <c r="W9" s="17"/>
      <c r="X9" s="6"/>
      <c r="Y9" s="6"/>
      <c r="Z9" s="6"/>
      <c r="AA9" s="6"/>
      <c r="AB9" s="6"/>
      <c r="AC9" s="6"/>
      <c r="AD9" s="6"/>
      <c r="AE9" s="6"/>
      <c r="AF9" s="6"/>
      <c r="AG9" s="6"/>
    </row>
    <row r="10" ht="22.5" customHeight="1">
      <c r="A10" s="7"/>
      <c r="B10" s="60" t="s">
        <v>23</v>
      </c>
      <c r="C10" s="61" t="s">
        <v>24</v>
      </c>
      <c r="D10" s="62"/>
      <c r="E10" s="62"/>
      <c r="F10" s="62"/>
      <c r="G10" s="63" t="s">
        <v>25</v>
      </c>
      <c r="H10" s="63" t="s">
        <v>26</v>
      </c>
      <c r="I10" s="63" t="s">
        <v>27</v>
      </c>
      <c r="J10" s="64"/>
      <c r="K10" s="60" t="s">
        <v>28</v>
      </c>
      <c r="L10" s="63" t="s">
        <v>29</v>
      </c>
      <c r="M10" s="63" t="s">
        <v>30</v>
      </c>
      <c r="N10" s="63" t="s">
        <v>31</v>
      </c>
      <c r="O10" s="63" t="s">
        <v>32</v>
      </c>
      <c r="P10" s="15"/>
      <c r="Q10" s="15"/>
      <c r="R10" s="15"/>
      <c r="S10" s="15"/>
      <c r="T10" s="15"/>
      <c r="U10" s="15"/>
      <c r="V10" s="15"/>
      <c r="W10" s="17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ht="12.75" customHeight="1">
      <c r="A11" s="7"/>
      <c r="B11" s="65">
        <v>1.0</v>
      </c>
      <c r="C11" s="66" t="s">
        <v>33</v>
      </c>
      <c r="D11" s="67"/>
      <c r="E11" s="67"/>
      <c r="F11" s="68"/>
      <c r="G11" s="69">
        <v>1.0</v>
      </c>
      <c r="H11" s="70">
        <v>2200.0</v>
      </c>
      <c r="I11" s="71">
        <f t="shared" ref="I11:I18" si="1">H11*12*G11</f>
        <v>26400</v>
      </c>
      <c r="J11" s="23"/>
      <c r="K11" s="72" t="s">
        <v>34</v>
      </c>
      <c r="L11" s="73">
        <f t="shared" ref="L11:L19" si="2">O11/I$20</f>
        <v>0</v>
      </c>
      <c r="M11" s="74" t="s">
        <v>35</v>
      </c>
      <c r="N11" s="75">
        <v>0.0</v>
      </c>
      <c r="O11" s="76">
        <f t="shared" ref="O11:O19" si="3">IF(M11="Monthly",N11*12,IF(M11="Annual",N11,N11*$I$20/100))</f>
        <v>0</v>
      </c>
      <c r="P11" s="23"/>
      <c r="Q11" s="15"/>
      <c r="R11" s="15"/>
      <c r="S11" s="15"/>
      <c r="T11" s="15"/>
      <c r="U11" s="15"/>
      <c r="V11" s="15"/>
      <c r="W11" s="17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ht="12.75" customHeight="1">
      <c r="A12" s="7"/>
      <c r="B12" s="77">
        <f t="shared" ref="B12:B18" si="4">B11+1</f>
        <v>2</v>
      </c>
      <c r="C12" s="78" t="s">
        <v>36</v>
      </c>
      <c r="D12" s="34"/>
      <c r="E12" s="34"/>
      <c r="F12" s="35"/>
      <c r="G12" s="79"/>
      <c r="H12" s="80"/>
      <c r="I12" s="81">
        <f t="shared" si="1"/>
        <v>0</v>
      </c>
      <c r="J12" s="23"/>
      <c r="K12" s="36" t="s">
        <v>37</v>
      </c>
      <c r="L12" s="82">
        <f t="shared" si="2"/>
        <v>0.005681818182</v>
      </c>
      <c r="M12" s="83" t="s">
        <v>38</v>
      </c>
      <c r="N12" s="84">
        <v>150.0</v>
      </c>
      <c r="O12" s="40">
        <f t="shared" si="3"/>
        <v>150</v>
      </c>
      <c r="P12" s="23"/>
      <c r="Q12" s="15"/>
      <c r="R12" s="15"/>
      <c r="S12" s="15"/>
      <c r="T12" s="15"/>
      <c r="U12" s="15"/>
      <c r="V12" s="15"/>
      <c r="W12" s="17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ht="12.75" customHeight="1">
      <c r="A13" s="7"/>
      <c r="B13" s="77">
        <f t="shared" si="4"/>
        <v>3</v>
      </c>
      <c r="C13" s="55"/>
      <c r="D13" s="34"/>
      <c r="E13" s="34"/>
      <c r="F13" s="35"/>
      <c r="G13" s="79">
        <v>0.0</v>
      </c>
      <c r="H13" s="80"/>
      <c r="I13" s="81">
        <f t="shared" si="1"/>
        <v>0</v>
      </c>
      <c r="J13" s="23"/>
      <c r="K13" s="36" t="s">
        <v>39</v>
      </c>
      <c r="L13" s="82">
        <f t="shared" si="2"/>
        <v>0.03787878788</v>
      </c>
      <c r="M13" s="83" t="s">
        <v>38</v>
      </c>
      <c r="N13" s="84">
        <v>1000.0</v>
      </c>
      <c r="O13" s="40">
        <f t="shared" si="3"/>
        <v>1000</v>
      </c>
      <c r="P13" s="23"/>
      <c r="Q13" s="15"/>
      <c r="R13" s="15"/>
      <c r="S13" s="15"/>
      <c r="T13" s="15"/>
      <c r="U13" s="15"/>
      <c r="V13" s="15"/>
      <c r="W13" s="17"/>
      <c r="X13" s="6"/>
      <c r="Y13" s="6"/>
      <c r="Z13" s="6"/>
      <c r="AA13" s="6"/>
      <c r="AB13" s="6"/>
      <c r="AC13" s="6"/>
      <c r="AD13" s="6"/>
      <c r="AE13" s="6"/>
      <c r="AF13" s="6"/>
      <c r="AG13" s="6"/>
    </row>
    <row r="14" ht="12.75" customHeight="1">
      <c r="A14" s="7"/>
      <c r="B14" s="77">
        <f t="shared" si="4"/>
        <v>4</v>
      </c>
      <c r="C14" s="55"/>
      <c r="D14" s="34"/>
      <c r="E14" s="34"/>
      <c r="F14" s="35"/>
      <c r="G14" s="79">
        <v>0.0</v>
      </c>
      <c r="H14" s="80"/>
      <c r="I14" s="81">
        <f t="shared" si="1"/>
        <v>0</v>
      </c>
      <c r="J14" s="23"/>
      <c r="K14" s="36" t="s">
        <v>40</v>
      </c>
      <c r="L14" s="82">
        <f t="shared" si="2"/>
        <v>0.1060606061</v>
      </c>
      <c r="M14" s="83" t="s">
        <v>38</v>
      </c>
      <c r="N14" s="84">
        <v>2800.0</v>
      </c>
      <c r="O14" s="40">
        <f t="shared" si="3"/>
        <v>2800</v>
      </c>
      <c r="P14" s="23"/>
      <c r="Q14" s="15"/>
      <c r="R14" s="15"/>
      <c r="S14" s="15"/>
      <c r="T14" s="15"/>
      <c r="U14" s="15"/>
      <c r="V14" s="15"/>
      <c r="W14" s="17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5" ht="12.75" customHeight="1">
      <c r="A15" s="7"/>
      <c r="B15" s="77">
        <f t="shared" si="4"/>
        <v>5</v>
      </c>
      <c r="C15" s="55"/>
      <c r="D15" s="34"/>
      <c r="E15" s="34"/>
      <c r="F15" s="35"/>
      <c r="G15" s="79">
        <v>0.0</v>
      </c>
      <c r="H15" s="80"/>
      <c r="I15" s="81">
        <f t="shared" si="1"/>
        <v>0</v>
      </c>
      <c r="J15" s="23"/>
      <c r="K15" s="36" t="s">
        <v>41</v>
      </c>
      <c r="L15" s="82">
        <f t="shared" si="2"/>
        <v>0</v>
      </c>
      <c r="M15" s="83" t="s">
        <v>38</v>
      </c>
      <c r="N15" s="84">
        <v>0.0</v>
      </c>
      <c r="O15" s="40">
        <f t="shared" si="3"/>
        <v>0</v>
      </c>
      <c r="P15" s="23"/>
      <c r="Q15" s="15"/>
      <c r="R15" s="15"/>
      <c r="S15" s="15"/>
      <c r="T15" s="15"/>
      <c r="U15" s="15"/>
      <c r="V15" s="15"/>
      <c r="W15" s="17"/>
      <c r="X15" s="6"/>
      <c r="Y15" s="6"/>
      <c r="Z15" s="6"/>
      <c r="AA15" s="6"/>
      <c r="AB15" s="6"/>
      <c r="AC15" s="6"/>
      <c r="AD15" s="6"/>
      <c r="AE15" s="6"/>
      <c r="AF15" s="6"/>
      <c r="AG15" s="6"/>
    </row>
    <row r="16" ht="12.75" customHeight="1">
      <c r="A16" s="7"/>
      <c r="B16" s="77">
        <f t="shared" si="4"/>
        <v>6</v>
      </c>
      <c r="C16" s="55"/>
      <c r="D16" s="34"/>
      <c r="E16" s="34"/>
      <c r="F16" s="35"/>
      <c r="G16" s="79"/>
      <c r="H16" s="80"/>
      <c r="I16" s="81">
        <f t="shared" si="1"/>
        <v>0</v>
      </c>
      <c r="J16" s="23"/>
      <c r="K16" s="36" t="s">
        <v>42</v>
      </c>
      <c r="L16" s="82">
        <f t="shared" si="2"/>
        <v>0.08</v>
      </c>
      <c r="M16" s="83" t="s">
        <v>43</v>
      </c>
      <c r="N16" s="84">
        <v>8.0</v>
      </c>
      <c r="O16" s="40">
        <f t="shared" si="3"/>
        <v>2112</v>
      </c>
      <c r="P16" s="23"/>
      <c r="Q16" s="15"/>
      <c r="R16" s="15"/>
      <c r="S16" s="15"/>
      <c r="T16" s="15"/>
      <c r="U16" s="15"/>
      <c r="V16" s="15"/>
      <c r="W16" s="17"/>
      <c r="X16" s="6"/>
      <c r="Y16" s="6"/>
      <c r="Z16" s="6"/>
      <c r="AA16" s="6"/>
      <c r="AB16" s="6"/>
      <c r="AC16" s="6"/>
      <c r="AD16" s="6"/>
      <c r="AE16" s="6"/>
      <c r="AF16" s="6"/>
      <c r="AG16" s="6"/>
    </row>
    <row r="17" ht="12.75" customHeight="1">
      <c r="A17" s="7"/>
      <c r="B17" s="77">
        <f t="shared" si="4"/>
        <v>7</v>
      </c>
      <c r="C17" s="55"/>
      <c r="D17" s="34"/>
      <c r="E17" s="34"/>
      <c r="F17" s="35"/>
      <c r="G17" s="79"/>
      <c r="H17" s="80"/>
      <c r="I17" s="81">
        <f t="shared" si="1"/>
        <v>0</v>
      </c>
      <c r="J17" s="23"/>
      <c r="K17" s="36" t="s">
        <v>44</v>
      </c>
      <c r="L17" s="82">
        <f t="shared" si="2"/>
        <v>0.08</v>
      </c>
      <c r="M17" s="83" t="s">
        <v>43</v>
      </c>
      <c r="N17" s="84">
        <v>8.0</v>
      </c>
      <c r="O17" s="40">
        <f t="shared" si="3"/>
        <v>2112</v>
      </c>
      <c r="P17" s="23"/>
      <c r="Q17" s="15"/>
      <c r="R17" s="15"/>
      <c r="S17" s="85" t="s">
        <v>35</v>
      </c>
      <c r="T17" s="15"/>
      <c r="U17" s="15"/>
      <c r="V17" s="15"/>
      <c r="W17" s="17"/>
      <c r="X17" s="6"/>
      <c r="Y17" s="6"/>
      <c r="Z17" s="6"/>
      <c r="AA17" s="6"/>
      <c r="AB17" s="6"/>
      <c r="AC17" s="6"/>
      <c r="AD17" s="6"/>
      <c r="AE17" s="6"/>
      <c r="AF17" s="6"/>
      <c r="AG17" s="6"/>
    </row>
    <row r="18" ht="12.75" customHeight="1">
      <c r="A18" s="7"/>
      <c r="B18" s="77">
        <f t="shared" si="4"/>
        <v>8</v>
      </c>
      <c r="C18" s="55"/>
      <c r="D18" s="34"/>
      <c r="E18" s="34"/>
      <c r="F18" s="35"/>
      <c r="G18" s="79"/>
      <c r="H18" s="80"/>
      <c r="I18" s="81">
        <f t="shared" si="1"/>
        <v>0</v>
      </c>
      <c r="J18" s="23"/>
      <c r="K18" s="36" t="s">
        <v>45</v>
      </c>
      <c r="L18" s="82">
        <f t="shared" si="2"/>
        <v>0.09545454545</v>
      </c>
      <c r="M18" s="83" t="s">
        <v>35</v>
      </c>
      <c r="N18" s="84">
        <v>210.0</v>
      </c>
      <c r="O18" s="40">
        <f t="shared" si="3"/>
        <v>2520</v>
      </c>
      <c r="P18" s="23"/>
      <c r="Q18" s="15"/>
      <c r="R18" s="15"/>
      <c r="S18" s="85" t="s">
        <v>38</v>
      </c>
      <c r="T18" s="15"/>
      <c r="U18" s="15"/>
      <c r="V18" s="15"/>
      <c r="W18" s="17"/>
      <c r="X18" s="6"/>
      <c r="Y18" s="6"/>
      <c r="Z18" s="6"/>
      <c r="AA18" s="6"/>
      <c r="AB18" s="6"/>
      <c r="AC18" s="6"/>
      <c r="AD18" s="6"/>
      <c r="AE18" s="6"/>
      <c r="AF18" s="6"/>
      <c r="AG18" s="6"/>
    </row>
    <row r="19" ht="12.75" customHeight="1">
      <c r="A19" s="7"/>
      <c r="B19" s="86" t="s">
        <v>46</v>
      </c>
      <c r="C19" s="87"/>
      <c r="D19" s="34"/>
      <c r="E19" s="34"/>
      <c r="F19" s="35"/>
      <c r="G19" s="88">
        <f>SUM(G11:G18)</f>
        <v>1</v>
      </c>
      <c r="H19" s="81"/>
      <c r="I19" s="89"/>
      <c r="J19" s="23"/>
      <c r="K19" s="36" t="s">
        <v>47</v>
      </c>
      <c r="L19" s="82">
        <f t="shared" si="2"/>
        <v>0</v>
      </c>
      <c r="M19" s="83" t="s">
        <v>35</v>
      </c>
      <c r="N19" s="84">
        <v>0.0</v>
      </c>
      <c r="O19" s="45">
        <f t="shared" si="3"/>
        <v>0</v>
      </c>
      <c r="P19" s="23"/>
      <c r="Q19" s="15"/>
      <c r="R19" s="15"/>
      <c r="S19" s="85" t="s">
        <v>43</v>
      </c>
      <c r="T19" s="15"/>
      <c r="U19" s="15"/>
      <c r="V19" s="15"/>
      <c r="W19" s="17"/>
      <c r="X19" s="6"/>
      <c r="Y19" s="6"/>
      <c r="Z19" s="6"/>
      <c r="AA19" s="6"/>
      <c r="AB19" s="6"/>
      <c r="AC19" s="6"/>
      <c r="AD19" s="6"/>
      <c r="AE19" s="6"/>
      <c r="AF19" s="6"/>
      <c r="AG19" s="6"/>
    </row>
    <row r="20" ht="16.5" customHeight="1">
      <c r="A20" s="7"/>
      <c r="B20" s="48"/>
      <c r="C20" s="90" t="s">
        <v>48</v>
      </c>
      <c r="D20" s="59"/>
      <c r="E20" s="59"/>
      <c r="F20" s="59"/>
      <c r="G20" s="59"/>
      <c r="H20" s="91"/>
      <c r="I20" s="92">
        <f>SUM(I11:I19)</f>
        <v>26400</v>
      </c>
      <c r="J20" s="56"/>
      <c r="K20" s="36" t="s">
        <v>49</v>
      </c>
      <c r="L20" s="82">
        <f>O20/I20</f>
        <v>0.4050757576</v>
      </c>
      <c r="M20" s="93"/>
      <c r="N20" s="94" t="s">
        <v>50</v>
      </c>
      <c r="O20" s="51">
        <f>SUM(O11:O19)</f>
        <v>10694</v>
      </c>
      <c r="P20" s="56"/>
      <c r="Q20" s="15"/>
      <c r="R20" s="15"/>
      <c r="S20" s="15"/>
      <c r="T20" s="15"/>
      <c r="U20" s="15"/>
      <c r="V20" s="15"/>
      <c r="W20" s="17"/>
      <c r="X20" s="6"/>
      <c r="Y20" s="6"/>
      <c r="Z20" s="6"/>
      <c r="AA20" s="6"/>
      <c r="AB20" s="6"/>
      <c r="AC20" s="6"/>
      <c r="AD20" s="6"/>
      <c r="AE20" s="6"/>
      <c r="AF20" s="6"/>
      <c r="AG20" s="6"/>
    </row>
    <row r="21" ht="16.5" customHeight="1">
      <c r="A21" s="7"/>
      <c r="B21" s="48"/>
      <c r="C21" s="95" t="s">
        <v>51</v>
      </c>
      <c r="D21" s="96"/>
      <c r="E21" s="96"/>
      <c r="F21" s="96"/>
      <c r="G21" s="96"/>
      <c r="H21" s="97"/>
      <c r="I21" s="92">
        <f>$I$20/12</f>
        <v>2200</v>
      </c>
      <c r="J21" s="56"/>
      <c r="K21" s="48"/>
      <c r="L21" s="49"/>
      <c r="M21" s="48"/>
      <c r="N21" s="50" t="s">
        <v>52</v>
      </c>
      <c r="O21" s="51">
        <f>O20/12</f>
        <v>891.1666667</v>
      </c>
      <c r="P21" s="56"/>
      <c r="Q21" s="15"/>
      <c r="R21" s="15"/>
      <c r="S21" s="15"/>
      <c r="T21" s="15"/>
      <c r="U21" s="15"/>
      <c r="V21" s="15"/>
      <c r="W21" s="17"/>
      <c r="X21" s="6"/>
      <c r="Y21" s="6"/>
      <c r="Z21" s="6"/>
      <c r="AA21" s="6"/>
      <c r="AB21" s="6"/>
      <c r="AC21" s="6"/>
      <c r="AD21" s="6"/>
      <c r="AE21" s="6"/>
      <c r="AF21" s="6"/>
      <c r="AG21" s="6"/>
    </row>
    <row r="22" ht="13.5" customHeight="1">
      <c r="A22" s="7"/>
      <c r="B22" s="15"/>
      <c r="C22" s="15"/>
      <c r="D22" s="98"/>
      <c r="E22" s="96"/>
      <c r="F22" s="98"/>
      <c r="G22" s="96"/>
      <c r="H22" s="15"/>
      <c r="I22" s="57"/>
      <c r="J22" s="15"/>
      <c r="K22" s="15"/>
      <c r="L22" s="15"/>
      <c r="M22" s="15"/>
      <c r="N22" s="15"/>
      <c r="O22" s="57"/>
      <c r="P22" s="15"/>
      <c r="Q22" s="15"/>
      <c r="R22" s="15"/>
      <c r="S22" s="85" t="s">
        <v>53</v>
      </c>
      <c r="T22" s="15"/>
      <c r="U22" s="15"/>
      <c r="V22" s="15"/>
      <c r="W22" s="17"/>
      <c r="X22" s="6"/>
      <c r="Y22" s="6"/>
      <c r="Z22" s="6"/>
      <c r="AA22" s="6"/>
      <c r="AB22" s="6"/>
      <c r="AC22" s="6"/>
      <c r="AD22" s="6"/>
      <c r="AE22" s="6"/>
      <c r="AF22" s="6"/>
      <c r="AG22" s="6"/>
    </row>
    <row r="23" ht="13.5" customHeight="1">
      <c r="A23" s="7"/>
      <c r="B23" s="99" t="s">
        <v>54</v>
      </c>
      <c r="C23" s="11"/>
      <c r="D23" s="11"/>
      <c r="E23" s="11"/>
      <c r="F23" s="11"/>
      <c r="G23" s="11"/>
      <c r="H23" s="15"/>
      <c r="I23" s="14" t="s">
        <v>55</v>
      </c>
      <c r="J23" s="12"/>
      <c r="K23" s="12"/>
      <c r="L23" s="12"/>
      <c r="M23" s="12"/>
      <c r="N23" s="12"/>
      <c r="O23" s="12"/>
      <c r="P23" s="15"/>
      <c r="Q23" s="15"/>
      <c r="R23" s="15"/>
      <c r="S23" s="85" t="s">
        <v>56</v>
      </c>
      <c r="T23" s="15"/>
      <c r="U23" s="15"/>
      <c r="V23" s="15"/>
      <c r="W23" s="17"/>
      <c r="X23" s="6"/>
      <c r="Y23" s="6"/>
      <c r="Z23" s="6"/>
      <c r="AA23" s="6"/>
      <c r="AB23" s="6"/>
      <c r="AC23" s="6"/>
      <c r="AD23" s="6"/>
      <c r="AE23" s="6"/>
      <c r="AF23" s="6"/>
      <c r="AG23" s="6"/>
    </row>
    <row r="24" ht="13.5" customHeight="1">
      <c r="A24" s="7"/>
      <c r="B24" s="100" t="s">
        <v>57</v>
      </c>
      <c r="C24" s="101"/>
      <c r="D24" s="102"/>
      <c r="E24" s="102"/>
      <c r="F24" s="102"/>
      <c r="G24" s="102"/>
      <c r="H24" s="15"/>
      <c r="I24" s="103" t="s">
        <v>58</v>
      </c>
      <c r="J24" s="102"/>
      <c r="K24" s="102"/>
      <c r="L24" s="104"/>
      <c r="M24" s="103" t="s">
        <v>59</v>
      </c>
      <c r="N24" s="102"/>
      <c r="O24" s="105" t="s">
        <v>60</v>
      </c>
      <c r="P24" s="15"/>
      <c r="Q24" s="15"/>
      <c r="R24" s="15"/>
      <c r="S24" s="85" t="s">
        <v>61</v>
      </c>
      <c r="T24" s="15"/>
      <c r="U24" s="15"/>
      <c r="V24" s="15"/>
      <c r="W24" s="17"/>
      <c r="X24" s="6"/>
      <c r="Y24" s="6"/>
      <c r="Z24" s="6"/>
      <c r="AA24" s="6"/>
      <c r="AB24" s="6"/>
      <c r="AC24" s="6"/>
      <c r="AD24" s="6"/>
      <c r="AE24" s="6"/>
      <c r="AF24" s="6"/>
      <c r="AG24" s="6"/>
    </row>
    <row r="25" ht="13.5" customHeight="1">
      <c r="A25" s="7"/>
      <c r="B25" s="106" t="s">
        <v>62</v>
      </c>
      <c r="C25" s="107"/>
      <c r="D25" s="108"/>
      <c r="E25" s="109">
        <v>0.28</v>
      </c>
      <c r="F25" s="110"/>
      <c r="G25" s="111"/>
      <c r="H25" s="23"/>
      <c r="I25" s="112" t="s">
        <v>63</v>
      </c>
      <c r="J25" s="113"/>
      <c r="K25" s="114">
        <f>I20-O20</f>
        <v>15706</v>
      </c>
      <c r="L25" s="115"/>
      <c r="M25" s="112" t="s">
        <v>64</v>
      </c>
      <c r="N25" s="113"/>
      <c r="O25" s="114">
        <f>K25+E27+E31+L6+(D5-D4-D3)</f>
        <v>115770.2548</v>
      </c>
      <c r="P25" s="56"/>
      <c r="Q25" s="15"/>
      <c r="R25" s="15"/>
      <c r="S25" s="15"/>
      <c r="T25" s="15"/>
      <c r="U25" s="15"/>
      <c r="V25" s="15"/>
      <c r="W25" s="17"/>
      <c r="X25" s="6"/>
      <c r="Y25" s="6"/>
      <c r="Z25" s="6"/>
      <c r="AA25" s="6"/>
      <c r="AB25" s="6"/>
      <c r="AC25" s="6"/>
      <c r="AD25" s="6"/>
      <c r="AE25" s="6"/>
      <c r="AF25" s="6"/>
      <c r="AG25" s="6"/>
    </row>
    <row r="26" ht="15.75" customHeight="1">
      <c r="A26" s="7"/>
      <c r="B26" s="116" t="s">
        <v>65</v>
      </c>
      <c r="C26" s="117"/>
      <c r="D26" s="118"/>
      <c r="E26" s="119">
        <f>SLN(0.8*D5,0,27.5)</f>
        <v>10181.81818</v>
      </c>
      <c r="F26" s="120"/>
      <c r="G26" s="121"/>
      <c r="H26" s="122"/>
      <c r="I26" s="31" t="s">
        <v>66</v>
      </c>
      <c r="J26" s="118"/>
      <c r="K26" s="51">
        <f>$I$21-O21</f>
        <v>1308.833333</v>
      </c>
      <c r="L26" s="115"/>
      <c r="M26" s="48" t="s">
        <v>67</v>
      </c>
      <c r="N26" s="118"/>
      <c r="O26" s="51">
        <f>K25*D7+E32+L7+(D5-D4-D3)</f>
        <v>1059956.554</v>
      </c>
      <c r="P26" s="123"/>
      <c r="Q26" s="15"/>
      <c r="R26" s="15"/>
      <c r="S26" s="15"/>
      <c r="T26" s="15"/>
      <c r="U26" s="15"/>
      <c r="V26" s="15"/>
      <c r="W26" s="17"/>
      <c r="X26" s="6"/>
      <c r="Y26" s="6"/>
      <c r="Z26" s="6"/>
      <c r="AA26" s="6"/>
      <c r="AB26" s="6"/>
      <c r="AC26" s="6"/>
      <c r="AD26" s="6"/>
      <c r="AE26" s="6"/>
      <c r="AF26" s="6"/>
      <c r="AG26" s="6"/>
    </row>
    <row r="27" ht="15.75" customHeight="1">
      <c r="A27" s="7"/>
      <c r="B27" s="116" t="s">
        <v>68</v>
      </c>
      <c r="C27" s="117"/>
      <c r="D27" s="118"/>
      <c r="E27" s="119">
        <f>E26*E25</f>
        <v>2850.909091</v>
      </c>
      <c r="F27" s="120"/>
      <c r="G27" s="121"/>
      <c r="H27" s="56"/>
      <c r="I27" s="48"/>
      <c r="J27" s="48"/>
      <c r="K27" s="124"/>
      <c r="L27" s="48"/>
      <c r="M27" s="48"/>
      <c r="N27" s="48"/>
      <c r="O27" s="125"/>
      <c r="P27" s="15"/>
      <c r="Q27" s="15"/>
      <c r="R27" s="15"/>
      <c r="S27" s="85" t="s">
        <v>69</v>
      </c>
      <c r="T27" s="126">
        <f>IF(K33="Yes",(D5+E31)*K34,0)</f>
        <v>24990</v>
      </c>
      <c r="U27" s="15"/>
      <c r="V27" s="15"/>
      <c r="W27" s="17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ht="15.75" customHeight="1">
      <c r="A28" s="7"/>
      <c r="B28" s="48"/>
      <c r="C28" s="48"/>
      <c r="D28" s="48"/>
      <c r="E28" s="125"/>
      <c r="F28" s="125"/>
      <c r="G28" s="125"/>
      <c r="H28" s="15"/>
      <c r="I28" s="127" t="s">
        <v>70</v>
      </c>
      <c r="J28" s="128"/>
      <c r="K28" s="128"/>
      <c r="L28" s="48"/>
      <c r="M28" s="127" t="s">
        <v>71</v>
      </c>
      <c r="N28" s="128"/>
      <c r="O28" s="129"/>
      <c r="P28" s="15"/>
      <c r="Q28" s="15"/>
      <c r="R28" s="15"/>
      <c r="S28" s="85" t="s">
        <v>72</v>
      </c>
      <c r="T28" s="126">
        <f>IF(K33="Yes",(D5+E32)*K34,0)</f>
        <v>44378.35881</v>
      </c>
      <c r="U28" s="15"/>
      <c r="V28" s="15"/>
      <c r="W28" s="17"/>
      <c r="X28" s="6"/>
      <c r="Y28" s="6"/>
      <c r="Z28" s="6"/>
      <c r="AA28" s="6"/>
      <c r="AB28" s="6"/>
      <c r="AC28" s="6"/>
      <c r="AD28" s="6"/>
      <c r="AE28" s="6"/>
      <c r="AF28" s="6"/>
      <c r="AG28" s="6"/>
    </row>
    <row r="29" ht="15.75" customHeight="1">
      <c r="A29" s="7"/>
      <c r="B29" s="130" t="s">
        <v>73</v>
      </c>
      <c r="C29" s="131"/>
      <c r="D29" s="128"/>
      <c r="E29" s="129"/>
      <c r="F29" s="129"/>
      <c r="G29" s="129"/>
      <c r="H29" s="15"/>
      <c r="I29" s="112" t="s">
        <v>74</v>
      </c>
      <c r="J29" s="113"/>
      <c r="K29" s="132">
        <f>E27+K25-12*L5</f>
        <v>4526.539152</v>
      </c>
      <c r="L29" s="115"/>
      <c r="M29" s="112" t="s">
        <v>75</v>
      </c>
      <c r="N29" s="113"/>
      <c r="O29" s="133">
        <f>K25/(L3+D4)</f>
        <v>0.3474778761</v>
      </c>
      <c r="P29" s="56"/>
      <c r="Q29" s="15"/>
      <c r="R29" s="15"/>
      <c r="S29" s="15"/>
      <c r="T29" s="15"/>
      <c r="U29" s="15"/>
      <c r="V29" s="15"/>
      <c r="W29" s="17"/>
      <c r="X29" s="6"/>
      <c r="Y29" s="6"/>
      <c r="Z29" s="6"/>
      <c r="AA29" s="6"/>
      <c r="AB29" s="6"/>
      <c r="AC29" s="6"/>
      <c r="AD29" s="6"/>
      <c r="AE29" s="6"/>
      <c r="AF29" s="6"/>
      <c r="AG29" s="6"/>
    </row>
    <row r="30" ht="15.75" customHeight="1">
      <c r="A30" s="7"/>
      <c r="B30" s="106" t="s">
        <v>76</v>
      </c>
      <c r="C30" s="107"/>
      <c r="D30" s="108"/>
      <c r="E30" s="134">
        <v>0.02</v>
      </c>
      <c r="F30" s="110"/>
      <c r="G30" s="111"/>
      <c r="H30" s="23"/>
      <c r="I30" s="31" t="s">
        <v>77</v>
      </c>
      <c r="J30" s="118"/>
      <c r="K30" s="135">
        <f>(E27+K25)/12-L5</f>
        <v>377.211596</v>
      </c>
      <c r="L30" s="115"/>
      <c r="M30" s="31" t="s">
        <v>78</v>
      </c>
      <c r="N30" s="118"/>
      <c r="O30" s="136">
        <f>(O25-T27-L5*12)/(L3+D4)</f>
        <v>1.698006303</v>
      </c>
      <c r="P30" s="56"/>
      <c r="Q30" s="15"/>
      <c r="R30" s="15"/>
      <c r="S30" s="15"/>
      <c r="T30" s="15"/>
      <c r="U30" s="15"/>
      <c r="V30" s="15"/>
      <c r="W30" s="17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 ht="15.75" customHeight="1">
      <c r="A31" s="7"/>
      <c r="B31" s="116" t="s">
        <v>79</v>
      </c>
      <c r="C31" s="117"/>
      <c r="D31" s="118"/>
      <c r="E31" s="119">
        <f>D5*E30</f>
        <v>7000</v>
      </c>
      <c r="F31" s="120"/>
      <c r="G31" s="121"/>
      <c r="H31" s="56"/>
      <c r="I31" s="48"/>
      <c r="J31" s="48"/>
      <c r="K31" s="124"/>
      <c r="L31" s="48"/>
      <c r="M31" s="31" t="str">
        <f>CONCATENATE("Annualized ROI thru Yr ",D7)</f>
        <v>Annualized ROI thru Yr 30</v>
      </c>
      <c r="N31" s="118"/>
      <c r="O31" s="136">
        <f>(O26-T28-L5*12*D7)/(L3+D4)/D7</f>
        <v>0.4385450571</v>
      </c>
      <c r="P31" s="56"/>
      <c r="Q31" s="15"/>
      <c r="R31" s="15"/>
      <c r="S31" s="15"/>
      <c r="T31" s="15"/>
      <c r="U31" s="15"/>
      <c r="V31" s="15"/>
      <c r="W31" s="17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ht="15.75" customHeight="1">
      <c r="A32" s="7"/>
      <c r="B32" s="31" t="str">
        <f>CONCATENATE("Appr. Thru Yr ",D7)</f>
        <v>Appr. Thru Yr 30</v>
      </c>
      <c r="C32" s="48"/>
      <c r="D32" s="118"/>
      <c r="E32" s="119">
        <f>-FV(E30,D7,0,D5,0)-D5</f>
        <v>283976.5544</v>
      </c>
      <c r="F32" s="120"/>
      <c r="G32" s="121"/>
      <c r="H32" s="56"/>
      <c r="I32" s="127" t="s">
        <v>80</v>
      </c>
      <c r="J32" s="128"/>
      <c r="K32" s="128"/>
      <c r="L32" s="48"/>
      <c r="M32" s="31" t="s">
        <v>81</v>
      </c>
      <c r="N32" s="118"/>
      <c r="O32" s="136">
        <f>(I20-O20)/D3</f>
        <v>0.06490082645</v>
      </c>
      <c r="P32" s="56"/>
      <c r="Q32" s="15"/>
      <c r="R32" s="15"/>
      <c r="S32" s="15"/>
      <c r="T32" s="15"/>
      <c r="U32" s="15"/>
      <c r="V32" s="15"/>
      <c r="W32" s="17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ht="12.75" customHeight="1">
      <c r="A33" s="7"/>
      <c r="B33" s="48"/>
      <c r="C33" s="48"/>
      <c r="D33" s="48"/>
      <c r="E33" s="124"/>
      <c r="F33" s="124"/>
      <c r="G33" s="124"/>
      <c r="H33" s="15"/>
      <c r="I33" s="112" t="s">
        <v>82</v>
      </c>
      <c r="J33" s="108"/>
      <c r="K33" s="74" t="s">
        <v>69</v>
      </c>
      <c r="L33" s="38"/>
      <c r="M33" s="48" t="s">
        <v>83</v>
      </c>
      <c r="N33" s="48"/>
      <c r="O33" s="124">
        <f>O35/L3</f>
        <v>0.06924091161</v>
      </c>
      <c r="P33" s="15"/>
      <c r="Q33" s="15"/>
      <c r="R33" s="15"/>
      <c r="S33" s="15"/>
      <c r="T33" s="15"/>
      <c r="U33" s="15"/>
      <c r="V33" s="15"/>
      <c r="W33" s="17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ht="12.75" customHeight="1">
      <c r="A34" s="7"/>
      <c r="B34" s="48"/>
      <c r="C34" s="48"/>
      <c r="D34" s="48"/>
      <c r="E34" s="48"/>
      <c r="F34" s="48"/>
      <c r="G34" s="48"/>
      <c r="H34" s="15"/>
      <c r="I34" s="31" t="s">
        <v>84</v>
      </c>
      <c r="J34" s="32"/>
      <c r="K34" s="137">
        <v>0.07</v>
      </c>
      <c r="L34" s="38"/>
      <c r="M34" s="48" t="s">
        <v>85</v>
      </c>
      <c r="N34" s="48"/>
      <c r="O34" s="138">
        <f>SUM(I21-L5-O21)</f>
        <v>139.6358384</v>
      </c>
      <c r="P34" s="15"/>
      <c r="Q34" s="15"/>
      <c r="R34" s="15"/>
      <c r="S34" s="15"/>
      <c r="T34" s="15"/>
      <c r="U34" s="15"/>
      <c r="V34" s="15"/>
      <c r="W34" s="17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ht="12.0" customHeight="1">
      <c r="A35" s="7"/>
      <c r="B35" s="48"/>
      <c r="C35" s="48"/>
      <c r="D35" s="48"/>
      <c r="E35" s="48"/>
      <c r="F35" s="48"/>
      <c r="G35" s="48"/>
      <c r="H35" s="15"/>
      <c r="I35" s="48"/>
      <c r="J35" s="48"/>
      <c r="K35" s="49"/>
      <c r="L35" s="48"/>
      <c r="M35" s="48" t="s">
        <v>86</v>
      </c>
      <c r="N35" s="48"/>
      <c r="O35" s="139">
        <f>O34*12</f>
        <v>1675.630061</v>
      </c>
      <c r="P35" s="15"/>
      <c r="Q35" s="15"/>
      <c r="R35" s="15"/>
      <c r="S35" s="15"/>
      <c r="T35" s="15"/>
      <c r="U35" s="15"/>
      <c r="V35" s="15"/>
      <c r="W35" s="17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ht="12.0" customHeight="1">
      <c r="A36" s="7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7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ht="12.0" customHeight="1">
      <c r="A37" s="7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7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ht="12.0" customHeight="1">
      <c r="A38" s="7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7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ht="12.0" customHeight="1">
      <c r="A39" s="7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40">
        <v>1.0</v>
      </c>
      <c r="R39" s="140">
        <v>2.0</v>
      </c>
      <c r="S39" s="140">
        <v>3.0</v>
      </c>
      <c r="T39" s="140">
        <v>4.0</v>
      </c>
      <c r="U39" s="140">
        <v>5.0</v>
      </c>
      <c r="V39" s="140">
        <v>6.0</v>
      </c>
      <c r="W39" s="141">
        <v>7.0</v>
      </c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ht="24.0" customHeight="1">
      <c r="A40" s="7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42" t="s">
        <v>87</v>
      </c>
      <c r="R40" s="142" t="s">
        <v>88</v>
      </c>
      <c r="S40" s="143" t="s">
        <v>89</v>
      </c>
      <c r="T40" s="143" t="s">
        <v>90</v>
      </c>
      <c r="U40" s="143" t="s">
        <v>91</v>
      </c>
      <c r="V40" s="142" t="s">
        <v>92</v>
      </c>
      <c r="W40" s="144" t="s">
        <v>93</v>
      </c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ht="11.25" customHeight="1">
      <c r="A41" s="7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45">
        <v>1.0</v>
      </c>
      <c r="R41" s="146">
        <f t="shared" ref="R41:R400" si="6">S41+T41</f>
        <v>1169.197495</v>
      </c>
      <c r="S41" s="146">
        <f t="shared" ref="S41:S400" si="7">-PPMT($I$4/12,$Q41,$I$5*12,$L$4)</f>
        <v>261.6974949</v>
      </c>
      <c r="T41" s="146">
        <f t="shared" ref="T41:T400" si="8">-IPMT($I$4/12,Q41,$I$5*12,$L$4)</f>
        <v>907.5</v>
      </c>
      <c r="U41" s="146">
        <f t="shared" ref="U41:V41" si="5">S41</f>
        <v>261.6974949</v>
      </c>
      <c r="V41" s="147">
        <f t="shared" si="5"/>
        <v>907.5</v>
      </c>
      <c r="W41" s="148">
        <f t="shared" ref="W41:W400" si="9">V41+U41</f>
        <v>1169.197495</v>
      </c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ht="11.25" customHeight="1">
      <c r="A42" s="7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45">
        <f t="shared" ref="Q42:Q400" si="10">Q41+1</f>
        <v>2</v>
      </c>
      <c r="R42" s="146">
        <f t="shared" si="6"/>
        <v>1169.197495</v>
      </c>
      <c r="S42" s="146">
        <f t="shared" si="7"/>
        <v>262.7879011</v>
      </c>
      <c r="T42" s="146">
        <f t="shared" si="8"/>
        <v>906.4095938</v>
      </c>
      <c r="U42" s="146">
        <f t="shared" ref="U42:U400" si="11">S42+U41</f>
        <v>524.4853961</v>
      </c>
      <c r="V42" s="147">
        <f t="shared" ref="V42:V400" si="12">V41+T42</f>
        <v>1813.909594</v>
      </c>
      <c r="W42" s="148">
        <f t="shared" si="9"/>
        <v>2338.39499</v>
      </c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ht="12.0" customHeight="1">
      <c r="A43" s="7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45">
        <f t="shared" si="10"/>
        <v>3</v>
      </c>
      <c r="R43" s="146">
        <f t="shared" si="6"/>
        <v>1169.197495</v>
      </c>
      <c r="S43" s="146">
        <f t="shared" si="7"/>
        <v>263.8828507</v>
      </c>
      <c r="T43" s="146">
        <f t="shared" si="8"/>
        <v>905.3146442</v>
      </c>
      <c r="U43" s="146">
        <f t="shared" si="11"/>
        <v>788.3682468</v>
      </c>
      <c r="V43" s="147">
        <f t="shared" si="12"/>
        <v>2719.224238</v>
      </c>
      <c r="W43" s="148">
        <f t="shared" si="9"/>
        <v>3507.592485</v>
      </c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ht="12.0" customHeight="1">
      <c r="A44" s="7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45">
        <f t="shared" si="10"/>
        <v>4</v>
      </c>
      <c r="R44" s="146">
        <f t="shared" si="6"/>
        <v>1169.197495</v>
      </c>
      <c r="S44" s="146">
        <f t="shared" si="7"/>
        <v>264.9823626</v>
      </c>
      <c r="T44" s="146">
        <f t="shared" si="8"/>
        <v>904.2151323</v>
      </c>
      <c r="U44" s="146">
        <f t="shared" si="11"/>
        <v>1053.350609</v>
      </c>
      <c r="V44" s="147">
        <f t="shared" si="12"/>
        <v>3623.43937</v>
      </c>
      <c r="W44" s="148">
        <f t="shared" si="9"/>
        <v>4676.78998</v>
      </c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ht="12.0" customHeight="1">
      <c r="A45" s="7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45">
        <f t="shared" si="10"/>
        <v>5</v>
      </c>
      <c r="R45" s="146">
        <f t="shared" si="6"/>
        <v>1169.197495</v>
      </c>
      <c r="S45" s="146">
        <f t="shared" si="7"/>
        <v>266.0864558</v>
      </c>
      <c r="T45" s="146">
        <f t="shared" si="8"/>
        <v>903.1110391</v>
      </c>
      <c r="U45" s="146">
        <f t="shared" si="11"/>
        <v>1319.437065</v>
      </c>
      <c r="V45" s="147">
        <f t="shared" si="12"/>
        <v>4526.550409</v>
      </c>
      <c r="W45" s="148">
        <f t="shared" si="9"/>
        <v>5845.987475</v>
      </c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ht="12.0" customHeight="1">
      <c r="A46" s="7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45">
        <f t="shared" si="10"/>
        <v>6</v>
      </c>
      <c r="R46" s="146">
        <f t="shared" si="6"/>
        <v>1169.197495</v>
      </c>
      <c r="S46" s="146">
        <f t="shared" si="7"/>
        <v>267.1951494</v>
      </c>
      <c r="T46" s="146">
        <f t="shared" si="8"/>
        <v>902.0023456</v>
      </c>
      <c r="U46" s="146">
        <f t="shared" si="11"/>
        <v>1586.632215</v>
      </c>
      <c r="V46" s="147">
        <f t="shared" si="12"/>
        <v>5428.552755</v>
      </c>
      <c r="W46" s="148">
        <f t="shared" si="9"/>
        <v>7015.18497</v>
      </c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ht="12.0" customHeight="1">
      <c r="A47" s="7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45">
        <f t="shared" si="10"/>
        <v>7</v>
      </c>
      <c r="R47" s="146">
        <f t="shared" si="6"/>
        <v>1169.197495</v>
      </c>
      <c r="S47" s="146">
        <f t="shared" si="7"/>
        <v>268.3084625</v>
      </c>
      <c r="T47" s="146">
        <f t="shared" si="8"/>
        <v>900.8890324</v>
      </c>
      <c r="U47" s="146">
        <f t="shared" si="11"/>
        <v>1854.940677</v>
      </c>
      <c r="V47" s="147">
        <f t="shared" si="12"/>
        <v>6329.441787</v>
      </c>
      <c r="W47" s="148">
        <f t="shared" si="9"/>
        <v>8184.382464</v>
      </c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ht="12.0" customHeight="1">
      <c r="A48" s="7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49"/>
      <c r="P48" s="15"/>
      <c r="Q48" s="145">
        <f t="shared" si="10"/>
        <v>8</v>
      </c>
      <c r="R48" s="146">
        <f t="shared" si="6"/>
        <v>1169.197495</v>
      </c>
      <c r="S48" s="146">
        <f t="shared" si="7"/>
        <v>269.4264144</v>
      </c>
      <c r="T48" s="146">
        <f t="shared" si="8"/>
        <v>899.7710805</v>
      </c>
      <c r="U48" s="146">
        <f t="shared" si="11"/>
        <v>2124.367091</v>
      </c>
      <c r="V48" s="147">
        <f t="shared" si="12"/>
        <v>7229.212868</v>
      </c>
      <c r="W48" s="148">
        <f t="shared" si="9"/>
        <v>9353.579959</v>
      </c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ht="12.0" customHeight="1">
      <c r="A49" s="7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45">
        <f t="shared" si="10"/>
        <v>9</v>
      </c>
      <c r="R49" s="146">
        <f t="shared" si="6"/>
        <v>1169.197495</v>
      </c>
      <c r="S49" s="146">
        <f t="shared" si="7"/>
        <v>270.5490245</v>
      </c>
      <c r="T49" s="146">
        <f t="shared" si="8"/>
        <v>898.6484705</v>
      </c>
      <c r="U49" s="146">
        <f t="shared" si="11"/>
        <v>2394.916116</v>
      </c>
      <c r="V49" s="147">
        <f t="shared" si="12"/>
        <v>8127.861338</v>
      </c>
      <c r="W49" s="148">
        <f t="shared" si="9"/>
        <v>10522.77745</v>
      </c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ht="12.0" customHeight="1">
      <c r="A50" s="7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45">
        <f t="shared" si="10"/>
        <v>10</v>
      </c>
      <c r="R50" s="146">
        <f t="shared" si="6"/>
        <v>1169.197495</v>
      </c>
      <c r="S50" s="146">
        <f t="shared" si="7"/>
        <v>271.6763121</v>
      </c>
      <c r="T50" s="146">
        <f t="shared" si="8"/>
        <v>897.5211829</v>
      </c>
      <c r="U50" s="146">
        <f t="shared" si="11"/>
        <v>2666.592428</v>
      </c>
      <c r="V50" s="147">
        <f t="shared" si="12"/>
        <v>9025.382521</v>
      </c>
      <c r="W50" s="148">
        <f t="shared" si="9"/>
        <v>11691.97495</v>
      </c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ht="12.0" customHeight="1">
      <c r="A51" s="7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45">
        <f t="shared" si="10"/>
        <v>11</v>
      </c>
      <c r="R51" s="146">
        <f t="shared" si="6"/>
        <v>1169.197495</v>
      </c>
      <c r="S51" s="146">
        <f t="shared" si="7"/>
        <v>272.8082967</v>
      </c>
      <c r="T51" s="146">
        <f t="shared" si="8"/>
        <v>896.3891982</v>
      </c>
      <c r="U51" s="146">
        <f t="shared" si="11"/>
        <v>2939.400725</v>
      </c>
      <c r="V51" s="147">
        <f t="shared" si="12"/>
        <v>9921.771719</v>
      </c>
      <c r="W51" s="148">
        <f t="shared" si="9"/>
        <v>12861.17244</v>
      </c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ht="12.0" customHeight="1">
      <c r="A52" s="7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45">
        <f t="shared" si="10"/>
        <v>12</v>
      </c>
      <c r="R52" s="146">
        <f t="shared" si="6"/>
        <v>1169.197495</v>
      </c>
      <c r="S52" s="146">
        <f t="shared" si="7"/>
        <v>273.9449979</v>
      </c>
      <c r="T52" s="146">
        <f t="shared" si="8"/>
        <v>895.252497</v>
      </c>
      <c r="U52" s="146">
        <f t="shared" si="11"/>
        <v>3213.345723</v>
      </c>
      <c r="V52" s="147">
        <f t="shared" si="12"/>
        <v>10817.02422</v>
      </c>
      <c r="W52" s="148">
        <f t="shared" si="9"/>
        <v>14030.36994</v>
      </c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ht="12.0" customHeight="1">
      <c r="A53" s="7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45">
        <f t="shared" si="10"/>
        <v>13</v>
      </c>
      <c r="R53" s="146">
        <f t="shared" si="6"/>
        <v>1169.197495</v>
      </c>
      <c r="S53" s="146">
        <f t="shared" si="7"/>
        <v>275.0864354</v>
      </c>
      <c r="T53" s="146">
        <f t="shared" si="8"/>
        <v>894.1110595</v>
      </c>
      <c r="U53" s="146">
        <f t="shared" si="11"/>
        <v>3488.432158</v>
      </c>
      <c r="V53" s="147">
        <f t="shared" si="12"/>
        <v>11711.13528</v>
      </c>
      <c r="W53" s="148">
        <f t="shared" si="9"/>
        <v>15199.56743</v>
      </c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ht="12.0" customHeight="1">
      <c r="A54" s="7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45">
        <f t="shared" si="10"/>
        <v>14</v>
      </c>
      <c r="R54" s="146">
        <f t="shared" si="6"/>
        <v>1169.197495</v>
      </c>
      <c r="S54" s="146">
        <f t="shared" si="7"/>
        <v>276.2326289</v>
      </c>
      <c r="T54" s="146">
        <f t="shared" si="8"/>
        <v>892.964866</v>
      </c>
      <c r="U54" s="146">
        <f t="shared" si="11"/>
        <v>3764.664787</v>
      </c>
      <c r="V54" s="147">
        <f t="shared" si="12"/>
        <v>12604.10014</v>
      </c>
      <c r="W54" s="148">
        <f t="shared" si="9"/>
        <v>16368.76493</v>
      </c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ht="12.0" customHeight="1">
      <c r="A55" s="7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45">
        <f t="shared" si="10"/>
        <v>15</v>
      </c>
      <c r="R55" s="146">
        <f t="shared" si="6"/>
        <v>1169.197495</v>
      </c>
      <c r="S55" s="146">
        <f t="shared" si="7"/>
        <v>277.3835982</v>
      </c>
      <c r="T55" s="146">
        <f t="shared" si="8"/>
        <v>891.8138967</v>
      </c>
      <c r="U55" s="146">
        <f t="shared" si="11"/>
        <v>4042.048385</v>
      </c>
      <c r="V55" s="147">
        <f t="shared" si="12"/>
        <v>13495.91404</v>
      </c>
      <c r="W55" s="148">
        <f t="shared" si="9"/>
        <v>17537.96242</v>
      </c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ht="12.0" customHeight="1">
      <c r="A56" s="7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45">
        <f t="shared" si="10"/>
        <v>16</v>
      </c>
      <c r="R56" s="146">
        <f t="shared" si="6"/>
        <v>1169.197495</v>
      </c>
      <c r="S56" s="146">
        <f t="shared" si="7"/>
        <v>278.5393632</v>
      </c>
      <c r="T56" s="146">
        <f t="shared" si="8"/>
        <v>890.6581317</v>
      </c>
      <c r="U56" s="146">
        <f t="shared" si="11"/>
        <v>4320.587748</v>
      </c>
      <c r="V56" s="147">
        <f t="shared" si="12"/>
        <v>14386.57217</v>
      </c>
      <c r="W56" s="148">
        <f t="shared" si="9"/>
        <v>18707.15992</v>
      </c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ht="12.0" customHeight="1">
      <c r="A57" s="7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45">
        <f t="shared" si="10"/>
        <v>17</v>
      </c>
      <c r="R57" s="146">
        <f t="shared" si="6"/>
        <v>1169.197495</v>
      </c>
      <c r="S57" s="146">
        <f t="shared" si="7"/>
        <v>279.6999439</v>
      </c>
      <c r="T57" s="146">
        <f t="shared" si="8"/>
        <v>889.497551</v>
      </c>
      <c r="U57" s="146">
        <f t="shared" si="11"/>
        <v>4600.287692</v>
      </c>
      <c r="V57" s="147">
        <f t="shared" si="12"/>
        <v>15276.06972</v>
      </c>
      <c r="W57" s="148">
        <f t="shared" si="9"/>
        <v>19876.35741</v>
      </c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ht="12.0" customHeight="1">
      <c r="A58" s="7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45">
        <f t="shared" si="10"/>
        <v>18</v>
      </c>
      <c r="R58" s="146">
        <f t="shared" si="6"/>
        <v>1169.197495</v>
      </c>
      <c r="S58" s="146">
        <f t="shared" si="7"/>
        <v>280.8653603</v>
      </c>
      <c r="T58" s="146">
        <f t="shared" si="8"/>
        <v>888.3321346</v>
      </c>
      <c r="U58" s="146">
        <f t="shared" si="11"/>
        <v>4881.153053</v>
      </c>
      <c r="V58" s="147">
        <f t="shared" si="12"/>
        <v>16164.40186</v>
      </c>
      <c r="W58" s="148">
        <f t="shared" si="9"/>
        <v>21045.55491</v>
      </c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ht="12.0" customHeight="1">
      <c r="A59" s="7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45">
        <f t="shared" si="10"/>
        <v>19</v>
      </c>
      <c r="R59" s="146">
        <f t="shared" si="6"/>
        <v>1169.197495</v>
      </c>
      <c r="S59" s="146">
        <f t="shared" si="7"/>
        <v>282.0356326</v>
      </c>
      <c r="T59" s="146">
        <f t="shared" si="8"/>
        <v>887.1618623</v>
      </c>
      <c r="U59" s="146">
        <f t="shared" si="11"/>
        <v>5163.188685</v>
      </c>
      <c r="V59" s="147">
        <f t="shared" si="12"/>
        <v>17051.56372</v>
      </c>
      <c r="W59" s="148">
        <f t="shared" si="9"/>
        <v>22214.7524</v>
      </c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ht="12.0" customHeight="1">
      <c r="A60" s="7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45">
        <f t="shared" si="10"/>
        <v>20</v>
      </c>
      <c r="R60" s="146">
        <f t="shared" si="6"/>
        <v>1169.197495</v>
      </c>
      <c r="S60" s="146">
        <f t="shared" si="7"/>
        <v>283.2107811</v>
      </c>
      <c r="T60" s="146">
        <f t="shared" si="8"/>
        <v>885.9867138</v>
      </c>
      <c r="U60" s="146">
        <f t="shared" si="11"/>
        <v>5446.399466</v>
      </c>
      <c r="V60" s="147">
        <f t="shared" si="12"/>
        <v>17937.55043</v>
      </c>
      <c r="W60" s="148">
        <f t="shared" si="9"/>
        <v>23383.9499</v>
      </c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ht="12.0" customHeight="1">
      <c r="A61" s="7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45">
        <f t="shared" si="10"/>
        <v>21</v>
      </c>
      <c r="R61" s="146">
        <f t="shared" si="6"/>
        <v>1169.197495</v>
      </c>
      <c r="S61" s="146">
        <f t="shared" si="7"/>
        <v>284.390826</v>
      </c>
      <c r="T61" s="146">
        <f t="shared" si="8"/>
        <v>884.8066689</v>
      </c>
      <c r="U61" s="146">
        <f t="shared" si="11"/>
        <v>5730.790292</v>
      </c>
      <c r="V61" s="147">
        <f t="shared" si="12"/>
        <v>18822.3571</v>
      </c>
      <c r="W61" s="148">
        <f t="shared" si="9"/>
        <v>24553.14739</v>
      </c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ht="12.0" customHeight="1">
      <c r="A62" s="7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45">
        <f t="shared" si="10"/>
        <v>22</v>
      </c>
      <c r="R62" s="146">
        <f t="shared" si="6"/>
        <v>1169.197495</v>
      </c>
      <c r="S62" s="146">
        <f t="shared" si="7"/>
        <v>285.5757878</v>
      </c>
      <c r="T62" s="146">
        <f t="shared" si="8"/>
        <v>883.6217071</v>
      </c>
      <c r="U62" s="146">
        <f t="shared" si="11"/>
        <v>6016.36608</v>
      </c>
      <c r="V62" s="147">
        <f t="shared" si="12"/>
        <v>19705.97881</v>
      </c>
      <c r="W62" s="148">
        <f t="shared" si="9"/>
        <v>25722.34489</v>
      </c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ht="12.0" customHeight="1">
      <c r="A63" s="7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45">
        <f t="shared" si="10"/>
        <v>23</v>
      </c>
      <c r="R63" s="146">
        <f t="shared" si="6"/>
        <v>1169.197495</v>
      </c>
      <c r="S63" s="146">
        <f t="shared" si="7"/>
        <v>286.7656869</v>
      </c>
      <c r="T63" s="146">
        <f t="shared" si="8"/>
        <v>882.431808</v>
      </c>
      <c r="U63" s="146">
        <f t="shared" si="11"/>
        <v>6303.131767</v>
      </c>
      <c r="V63" s="147">
        <f t="shared" si="12"/>
        <v>20588.41062</v>
      </c>
      <c r="W63" s="148">
        <f t="shared" si="9"/>
        <v>26891.54238</v>
      </c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ht="12.0" customHeight="1">
      <c r="A64" s="7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45">
        <f t="shared" si="10"/>
        <v>24</v>
      </c>
      <c r="R64" s="146">
        <f t="shared" si="6"/>
        <v>1169.197495</v>
      </c>
      <c r="S64" s="146">
        <f t="shared" si="7"/>
        <v>287.9605439</v>
      </c>
      <c r="T64" s="146">
        <f t="shared" si="8"/>
        <v>881.236951</v>
      </c>
      <c r="U64" s="146">
        <f t="shared" si="11"/>
        <v>6591.092311</v>
      </c>
      <c r="V64" s="147">
        <f t="shared" si="12"/>
        <v>21469.64757</v>
      </c>
      <c r="W64" s="148">
        <f t="shared" si="9"/>
        <v>28060.73988</v>
      </c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ht="12.0" customHeight="1">
      <c r="A65" s="7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45">
        <f t="shared" si="10"/>
        <v>25</v>
      </c>
      <c r="R65" s="146">
        <f t="shared" si="6"/>
        <v>1169.197495</v>
      </c>
      <c r="S65" s="146">
        <f t="shared" si="7"/>
        <v>289.1603795</v>
      </c>
      <c r="T65" s="146">
        <f t="shared" si="8"/>
        <v>880.0371154</v>
      </c>
      <c r="U65" s="146">
        <f t="shared" si="11"/>
        <v>6880.252691</v>
      </c>
      <c r="V65" s="147">
        <f t="shared" si="12"/>
        <v>22349.68468</v>
      </c>
      <c r="W65" s="148">
        <f t="shared" si="9"/>
        <v>29229.93737</v>
      </c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ht="12.0" customHeight="1">
      <c r="A66" s="7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45">
        <f t="shared" si="10"/>
        <v>26</v>
      </c>
      <c r="R66" s="146">
        <f t="shared" si="6"/>
        <v>1169.197495</v>
      </c>
      <c r="S66" s="146">
        <f t="shared" si="7"/>
        <v>290.3652145</v>
      </c>
      <c r="T66" s="146">
        <f t="shared" si="8"/>
        <v>878.8322805</v>
      </c>
      <c r="U66" s="146">
        <f t="shared" si="11"/>
        <v>7170.617905</v>
      </c>
      <c r="V66" s="147">
        <f t="shared" si="12"/>
        <v>23228.51696</v>
      </c>
      <c r="W66" s="148">
        <f t="shared" si="9"/>
        <v>30399.13487</v>
      </c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ht="12.0" customHeight="1">
      <c r="A67" s="7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45">
        <f t="shared" si="10"/>
        <v>27</v>
      </c>
      <c r="R67" s="146">
        <f t="shared" si="6"/>
        <v>1169.197495</v>
      </c>
      <c r="S67" s="146">
        <f t="shared" si="7"/>
        <v>291.5750695</v>
      </c>
      <c r="T67" s="146">
        <f t="shared" si="8"/>
        <v>877.6224254</v>
      </c>
      <c r="U67" s="146">
        <f t="shared" si="11"/>
        <v>7462.192975</v>
      </c>
      <c r="V67" s="147">
        <f t="shared" si="12"/>
        <v>24106.13939</v>
      </c>
      <c r="W67" s="148">
        <f t="shared" si="9"/>
        <v>31568.33236</v>
      </c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ht="12.0" customHeight="1">
      <c r="A68" s="7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45">
        <f t="shared" si="10"/>
        <v>28</v>
      </c>
      <c r="R68" s="146">
        <f t="shared" si="6"/>
        <v>1169.197495</v>
      </c>
      <c r="S68" s="146">
        <f t="shared" si="7"/>
        <v>292.7899656</v>
      </c>
      <c r="T68" s="146">
        <f t="shared" si="8"/>
        <v>876.4075293</v>
      </c>
      <c r="U68" s="146">
        <f t="shared" si="11"/>
        <v>7754.98294</v>
      </c>
      <c r="V68" s="147">
        <f t="shared" si="12"/>
        <v>24982.54692</v>
      </c>
      <c r="W68" s="148">
        <f t="shared" si="9"/>
        <v>32737.52986</v>
      </c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ht="12.0" customHeight="1">
      <c r="A69" s="7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45">
        <f t="shared" si="10"/>
        <v>29</v>
      </c>
      <c r="R69" s="146">
        <f t="shared" si="6"/>
        <v>1169.197495</v>
      </c>
      <c r="S69" s="146">
        <f t="shared" si="7"/>
        <v>294.0099238</v>
      </c>
      <c r="T69" s="146">
        <f t="shared" si="8"/>
        <v>875.1875711</v>
      </c>
      <c r="U69" s="146">
        <f t="shared" si="11"/>
        <v>8048.992864</v>
      </c>
      <c r="V69" s="147">
        <f t="shared" si="12"/>
        <v>25857.73449</v>
      </c>
      <c r="W69" s="148">
        <f t="shared" si="9"/>
        <v>33906.72735</v>
      </c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ht="12.0" customHeight="1">
      <c r="A70" s="7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45">
        <f t="shared" si="10"/>
        <v>30</v>
      </c>
      <c r="R70" s="146">
        <f t="shared" si="6"/>
        <v>1169.197495</v>
      </c>
      <c r="S70" s="146">
        <f t="shared" si="7"/>
        <v>295.2349652</v>
      </c>
      <c r="T70" s="146">
        <f t="shared" si="8"/>
        <v>873.9625297</v>
      </c>
      <c r="U70" s="146">
        <f t="shared" si="11"/>
        <v>8344.227829</v>
      </c>
      <c r="V70" s="147">
        <f t="shared" si="12"/>
        <v>26731.69702</v>
      </c>
      <c r="W70" s="148">
        <f t="shared" si="9"/>
        <v>35075.92485</v>
      </c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ht="12.0" customHeight="1">
      <c r="A71" s="7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45">
        <f t="shared" si="10"/>
        <v>31</v>
      </c>
      <c r="R71" s="146">
        <f t="shared" si="6"/>
        <v>1169.197495</v>
      </c>
      <c r="S71" s="146">
        <f t="shared" si="7"/>
        <v>296.4651109</v>
      </c>
      <c r="T71" s="146">
        <f t="shared" si="8"/>
        <v>872.732384</v>
      </c>
      <c r="U71" s="146">
        <f t="shared" si="11"/>
        <v>8640.69294</v>
      </c>
      <c r="V71" s="147">
        <f t="shared" si="12"/>
        <v>27604.4294</v>
      </c>
      <c r="W71" s="148">
        <f t="shared" si="9"/>
        <v>36245.12234</v>
      </c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ht="12.0" customHeight="1">
      <c r="A72" s="7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45">
        <f t="shared" si="10"/>
        <v>32</v>
      </c>
      <c r="R72" s="146">
        <f t="shared" si="6"/>
        <v>1169.197495</v>
      </c>
      <c r="S72" s="146">
        <f t="shared" si="7"/>
        <v>297.7003822</v>
      </c>
      <c r="T72" s="146">
        <f t="shared" si="8"/>
        <v>871.4971127</v>
      </c>
      <c r="U72" s="146">
        <f t="shared" si="11"/>
        <v>8938.393322</v>
      </c>
      <c r="V72" s="147">
        <f t="shared" si="12"/>
        <v>28475.92652</v>
      </c>
      <c r="W72" s="148">
        <f t="shared" si="9"/>
        <v>37414.31984</v>
      </c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ht="12.0" customHeight="1">
      <c r="A73" s="7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45">
        <f t="shared" si="10"/>
        <v>33</v>
      </c>
      <c r="R73" s="146">
        <f t="shared" si="6"/>
        <v>1169.197495</v>
      </c>
      <c r="S73" s="146">
        <f t="shared" si="7"/>
        <v>298.9408004</v>
      </c>
      <c r="T73" s="146">
        <f t="shared" si="8"/>
        <v>870.2566945</v>
      </c>
      <c r="U73" s="146">
        <f t="shared" si="11"/>
        <v>9237.334123</v>
      </c>
      <c r="V73" s="147">
        <f t="shared" si="12"/>
        <v>29346.18321</v>
      </c>
      <c r="W73" s="148">
        <f t="shared" si="9"/>
        <v>38583.51733</v>
      </c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ht="12.0" customHeight="1">
      <c r="A74" s="7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45">
        <f t="shared" si="10"/>
        <v>34</v>
      </c>
      <c r="R74" s="146">
        <f t="shared" si="6"/>
        <v>1169.197495</v>
      </c>
      <c r="S74" s="146">
        <f t="shared" si="7"/>
        <v>300.1863871</v>
      </c>
      <c r="T74" s="146">
        <f t="shared" si="8"/>
        <v>869.0111078</v>
      </c>
      <c r="U74" s="146">
        <f t="shared" si="11"/>
        <v>9537.52051</v>
      </c>
      <c r="V74" s="147">
        <f t="shared" si="12"/>
        <v>30215.19432</v>
      </c>
      <c r="W74" s="148">
        <f t="shared" si="9"/>
        <v>39752.71483</v>
      </c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ht="12.0" customHeight="1">
      <c r="A75" s="7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45">
        <f t="shared" si="10"/>
        <v>35</v>
      </c>
      <c r="R75" s="146">
        <f t="shared" si="6"/>
        <v>1169.197495</v>
      </c>
      <c r="S75" s="146">
        <f t="shared" si="7"/>
        <v>301.4371637</v>
      </c>
      <c r="T75" s="146">
        <f t="shared" si="8"/>
        <v>867.7603312</v>
      </c>
      <c r="U75" s="146">
        <f t="shared" si="11"/>
        <v>9838.957674</v>
      </c>
      <c r="V75" s="147">
        <f t="shared" si="12"/>
        <v>31082.95465</v>
      </c>
      <c r="W75" s="148">
        <f t="shared" si="9"/>
        <v>40921.91232</v>
      </c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ht="12.0" customHeight="1">
      <c r="A76" s="7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45">
        <f t="shared" si="10"/>
        <v>36</v>
      </c>
      <c r="R76" s="146">
        <f t="shared" si="6"/>
        <v>1169.197495</v>
      </c>
      <c r="S76" s="146">
        <f t="shared" si="7"/>
        <v>302.6931519</v>
      </c>
      <c r="T76" s="146">
        <f t="shared" si="8"/>
        <v>866.504343</v>
      </c>
      <c r="U76" s="146">
        <f t="shared" si="11"/>
        <v>10141.65083</v>
      </c>
      <c r="V76" s="147">
        <f t="shared" si="12"/>
        <v>31949.45899</v>
      </c>
      <c r="W76" s="148">
        <f t="shared" si="9"/>
        <v>42091.10982</v>
      </c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ht="12.0" customHeight="1">
      <c r="A77" s="7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45">
        <f t="shared" si="10"/>
        <v>37</v>
      </c>
      <c r="R77" s="146">
        <f t="shared" si="6"/>
        <v>1169.197495</v>
      </c>
      <c r="S77" s="146">
        <f t="shared" si="7"/>
        <v>303.9543734</v>
      </c>
      <c r="T77" s="146">
        <f t="shared" si="8"/>
        <v>865.2431216</v>
      </c>
      <c r="U77" s="146">
        <f t="shared" si="11"/>
        <v>10445.6052</v>
      </c>
      <c r="V77" s="147">
        <f t="shared" si="12"/>
        <v>32814.70211</v>
      </c>
      <c r="W77" s="148">
        <f t="shared" si="9"/>
        <v>43260.30731</v>
      </c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ht="12.0" customHeight="1">
      <c r="A78" s="7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45">
        <f t="shared" si="10"/>
        <v>38</v>
      </c>
      <c r="R78" s="146">
        <f t="shared" si="6"/>
        <v>1169.197495</v>
      </c>
      <c r="S78" s="146">
        <f t="shared" si="7"/>
        <v>305.2208499</v>
      </c>
      <c r="T78" s="146">
        <f t="shared" si="8"/>
        <v>863.976645</v>
      </c>
      <c r="U78" s="146">
        <f t="shared" si="11"/>
        <v>10750.82605</v>
      </c>
      <c r="V78" s="147">
        <f t="shared" si="12"/>
        <v>33678.67876</v>
      </c>
      <c r="W78" s="148">
        <f t="shared" si="9"/>
        <v>44429.50481</v>
      </c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ht="12.0" customHeight="1">
      <c r="A79" s="7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45">
        <f t="shared" si="10"/>
        <v>39</v>
      </c>
      <c r="R79" s="146">
        <f t="shared" si="6"/>
        <v>1169.197495</v>
      </c>
      <c r="S79" s="146">
        <f t="shared" si="7"/>
        <v>306.4926035</v>
      </c>
      <c r="T79" s="146">
        <f t="shared" si="8"/>
        <v>862.7048915</v>
      </c>
      <c r="U79" s="146">
        <f t="shared" si="11"/>
        <v>11057.31865</v>
      </c>
      <c r="V79" s="147">
        <f t="shared" si="12"/>
        <v>34541.38365</v>
      </c>
      <c r="W79" s="148">
        <f t="shared" si="9"/>
        <v>45598.7023</v>
      </c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ht="12.0" customHeight="1">
      <c r="A80" s="7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45">
        <f t="shared" si="10"/>
        <v>40</v>
      </c>
      <c r="R80" s="146">
        <f t="shared" si="6"/>
        <v>1169.197495</v>
      </c>
      <c r="S80" s="146">
        <f t="shared" si="7"/>
        <v>307.769656</v>
      </c>
      <c r="T80" s="146">
        <f t="shared" si="8"/>
        <v>861.4278389</v>
      </c>
      <c r="U80" s="146">
        <f t="shared" si="11"/>
        <v>11365.08831</v>
      </c>
      <c r="V80" s="147">
        <f t="shared" si="12"/>
        <v>35402.81149</v>
      </c>
      <c r="W80" s="148">
        <f t="shared" si="9"/>
        <v>46767.8998</v>
      </c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ht="12.0" customHeight="1">
      <c r="A81" s="7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45">
        <f t="shared" si="10"/>
        <v>41</v>
      </c>
      <c r="R81" s="146">
        <f t="shared" si="6"/>
        <v>1169.197495</v>
      </c>
      <c r="S81" s="146">
        <f t="shared" si="7"/>
        <v>309.0520295</v>
      </c>
      <c r="T81" s="146">
        <f t="shared" si="8"/>
        <v>860.1454654</v>
      </c>
      <c r="U81" s="146">
        <f t="shared" si="11"/>
        <v>11674.14034</v>
      </c>
      <c r="V81" s="147">
        <f t="shared" si="12"/>
        <v>36262.95695</v>
      </c>
      <c r="W81" s="148">
        <f t="shared" si="9"/>
        <v>47937.09729</v>
      </c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ht="12.0" customHeight="1">
      <c r="A82" s="7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45">
        <f t="shared" si="10"/>
        <v>42</v>
      </c>
      <c r="R82" s="146">
        <f t="shared" si="6"/>
        <v>1169.197495</v>
      </c>
      <c r="S82" s="146">
        <f t="shared" si="7"/>
        <v>310.3397463</v>
      </c>
      <c r="T82" s="146">
        <f t="shared" si="8"/>
        <v>858.8577486</v>
      </c>
      <c r="U82" s="146">
        <f t="shared" si="11"/>
        <v>11984.48008</v>
      </c>
      <c r="V82" s="147">
        <f t="shared" si="12"/>
        <v>37121.8147</v>
      </c>
      <c r="W82" s="148">
        <f t="shared" si="9"/>
        <v>49106.29479</v>
      </c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ht="12.0" customHeight="1">
      <c r="A83" s="7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45">
        <f t="shared" si="10"/>
        <v>43</v>
      </c>
      <c r="R83" s="146">
        <f t="shared" si="6"/>
        <v>1169.197495</v>
      </c>
      <c r="S83" s="146">
        <f t="shared" si="7"/>
        <v>311.6328286</v>
      </c>
      <c r="T83" s="146">
        <f t="shared" si="8"/>
        <v>857.5646663</v>
      </c>
      <c r="U83" s="146">
        <f t="shared" si="11"/>
        <v>12296.11291</v>
      </c>
      <c r="V83" s="147">
        <f t="shared" si="12"/>
        <v>37979.37937</v>
      </c>
      <c r="W83" s="148">
        <f t="shared" si="9"/>
        <v>50275.49228</v>
      </c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ht="12.0" customHeight="1">
      <c r="A84" s="7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45">
        <f t="shared" si="10"/>
        <v>44</v>
      </c>
      <c r="R84" s="146">
        <f t="shared" si="6"/>
        <v>1169.197495</v>
      </c>
      <c r="S84" s="146">
        <f t="shared" si="7"/>
        <v>312.9312987</v>
      </c>
      <c r="T84" s="146">
        <f t="shared" si="8"/>
        <v>856.2661962</v>
      </c>
      <c r="U84" s="146">
        <f t="shared" si="11"/>
        <v>12609.04421</v>
      </c>
      <c r="V84" s="147">
        <f t="shared" si="12"/>
        <v>38835.64557</v>
      </c>
      <c r="W84" s="148">
        <f t="shared" si="9"/>
        <v>51444.68978</v>
      </c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ht="12.0" customHeight="1">
      <c r="A85" s="7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45">
        <f t="shared" si="10"/>
        <v>45</v>
      </c>
      <c r="R85" s="146">
        <f t="shared" si="6"/>
        <v>1169.197495</v>
      </c>
      <c r="S85" s="146">
        <f t="shared" si="7"/>
        <v>314.2351791</v>
      </c>
      <c r="T85" s="146">
        <f t="shared" si="8"/>
        <v>854.9623158</v>
      </c>
      <c r="U85" s="146">
        <f t="shared" si="11"/>
        <v>12923.27939</v>
      </c>
      <c r="V85" s="147">
        <f t="shared" si="12"/>
        <v>39690.60788</v>
      </c>
      <c r="W85" s="148">
        <f t="shared" si="9"/>
        <v>52613.88727</v>
      </c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ht="12.0" customHeight="1">
      <c r="A86" s="7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45">
        <f t="shared" si="10"/>
        <v>46</v>
      </c>
      <c r="R86" s="146">
        <f t="shared" si="6"/>
        <v>1169.197495</v>
      </c>
      <c r="S86" s="146">
        <f t="shared" si="7"/>
        <v>315.5444924</v>
      </c>
      <c r="T86" s="146">
        <f t="shared" si="8"/>
        <v>853.6530025</v>
      </c>
      <c r="U86" s="146">
        <f t="shared" si="11"/>
        <v>13238.82388</v>
      </c>
      <c r="V86" s="147">
        <f t="shared" si="12"/>
        <v>40544.26088</v>
      </c>
      <c r="W86" s="148">
        <f t="shared" si="9"/>
        <v>53783.08477</v>
      </c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ht="12.0" customHeight="1">
      <c r="A87" s="7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45">
        <f t="shared" si="10"/>
        <v>47</v>
      </c>
      <c r="R87" s="146">
        <f t="shared" si="6"/>
        <v>1169.197495</v>
      </c>
      <c r="S87" s="146">
        <f t="shared" si="7"/>
        <v>316.8592611</v>
      </c>
      <c r="T87" s="146">
        <f t="shared" si="8"/>
        <v>852.3382338</v>
      </c>
      <c r="U87" s="146">
        <f t="shared" si="11"/>
        <v>13555.68314</v>
      </c>
      <c r="V87" s="147">
        <f t="shared" si="12"/>
        <v>41396.59912</v>
      </c>
      <c r="W87" s="148">
        <f t="shared" si="9"/>
        <v>54952.28226</v>
      </c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ht="12.0" customHeight="1">
      <c r="A88" s="7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45">
        <f t="shared" si="10"/>
        <v>48</v>
      </c>
      <c r="R88" s="146">
        <f t="shared" si="6"/>
        <v>1169.197495</v>
      </c>
      <c r="S88" s="146">
        <f t="shared" si="7"/>
        <v>318.179508</v>
      </c>
      <c r="T88" s="146">
        <f t="shared" si="8"/>
        <v>851.0179869</v>
      </c>
      <c r="U88" s="146">
        <f t="shared" si="11"/>
        <v>13873.86265</v>
      </c>
      <c r="V88" s="147">
        <f t="shared" si="12"/>
        <v>42247.6171</v>
      </c>
      <c r="W88" s="148">
        <f t="shared" si="9"/>
        <v>56121.47976</v>
      </c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ht="12.0" customHeight="1">
      <c r="A89" s="7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45">
        <f t="shared" si="10"/>
        <v>49</v>
      </c>
      <c r="R89" s="146">
        <f t="shared" si="6"/>
        <v>1169.197495</v>
      </c>
      <c r="S89" s="146">
        <f t="shared" si="7"/>
        <v>319.505256</v>
      </c>
      <c r="T89" s="146">
        <f t="shared" si="8"/>
        <v>849.692239</v>
      </c>
      <c r="U89" s="146">
        <f t="shared" si="11"/>
        <v>14193.36791</v>
      </c>
      <c r="V89" s="147">
        <f t="shared" si="12"/>
        <v>43097.30934</v>
      </c>
      <c r="W89" s="148">
        <f t="shared" si="9"/>
        <v>57290.67725</v>
      </c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ht="12.0" customHeight="1">
      <c r="A90" s="7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45">
        <f t="shared" si="10"/>
        <v>50</v>
      </c>
      <c r="R90" s="146">
        <f t="shared" si="6"/>
        <v>1169.197495</v>
      </c>
      <c r="S90" s="146">
        <f t="shared" si="7"/>
        <v>320.8365279</v>
      </c>
      <c r="T90" s="146">
        <f t="shared" si="8"/>
        <v>848.3609671</v>
      </c>
      <c r="U90" s="146">
        <f t="shared" si="11"/>
        <v>14514.20444</v>
      </c>
      <c r="V90" s="147">
        <f t="shared" si="12"/>
        <v>43945.67031</v>
      </c>
      <c r="W90" s="148">
        <f t="shared" si="9"/>
        <v>58459.87475</v>
      </c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ht="12.0" customHeight="1">
      <c r="A91" s="7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45">
        <f t="shared" si="10"/>
        <v>51</v>
      </c>
      <c r="R91" s="146">
        <f t="shared" si="6"/>
        <v>1169.197495</v>
      </c>
      <c r="S91" s="146">
        <f t="shared" si="7"/>
        <v>322.1733467</v>
      </c>
      <c r="T91" s="146">
        <f t="shared" si="8"/>
        <v>847.0241482</v>
      </c>
      <c r="U91" s="146">
        <f t="shared" si="11"/>
        <v>14836.37778</v>
      </c>
      <c r="V91" s="147">
        <f t="shared" si="12"/>
        <v>44792.69446</v>
      </c>
      <c r="W91" s="148">
        <f t="shared" si="9"/>
        <v>59629.07224</v>
      </c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ht="12.0" customHeight="1">
      <c r="A92" s="7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45">
        <f t="shared" si="10"/>
        <v>52</v>
      </c>
      <c r="R92" s="146">
        <f t="shared" si="6"/>
        <v>1169.197495</v>
      </c>
      <c r="S92" s="146">
        <f t="shared" si="7"/>
        <v>323.5157357</v>
      </c>
      <c r="T92" s="146">
        <f t="shared" si="8"/>
        <v>845.6817592</v>
      </c>
      <c r="U92" s="146">
        <f t="shared" si="11"/>
        <v>15159.89352</v>
      </c>
      <c r="V92" s="147">
        <f t="shared" si="12"/>
        <v>45638.37622</v>
      </c>
      <c r="W92" s="148">
        <f t="shared" si="9"/>
        <v>60798.26974</v>
      </c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ht="12.0" customHeight="1">
      <c r="A93" s="7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45">
        <f t="shared" si="10"/>
        <v>53</v>
      </c>
      <c r="R93" s="146">
        <f t="shared" si="6"/>
        <v>1169.197495</v>
      </c>
      <c r="S93" s="146">
        <f t="shared" si="7"/>
        <v>324.8637179</v>
      </c>
      <c r="T93" s="146">
        <f t="shared" si="8"/>
        <v>844.333777</v>
      </c>
      <c r="U93" s="146">
        <f t="shared" si="11"/>
        <v>15484.75724</v>
      </c>
      <c r="V93" s="147">
        <f t="shared" si="12"/>
        <v>46482.70999</v>
      </c>
      <c r="W93" s="148">
        <f t="shared" si="9"/>
        <v>61967.46723</v>
      </c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ht="12.0" customHeight="1">
      <c r="A94" s="7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45">
        <f t="shared" si="10"/>
        <v>54</v>
      </c>
      <c r="R94" s="146">
        <f t="shared" si="6"/>
        <v>1169.197495</v>
      </c>
      <c r="S94" s="146">
        <f t="shared" si="7"/>
        <v>326.2173167</v>
      </c>
      <c r="T94" s="146">
        <f t="shared" si="8"/>
        <v>842.9801782</v>
      </c>
      <c r="U94" s="146">
        <f t="shared" si="11"/>
        <v>15810.97455</v>
      </c>
      <c r="V94" s="147">
        <f t="shared" si="12"/>
        <v>47325.69017</v>
      </c>
      <c r="W94" s="148">
        <f t="shared" si="9"/>
        <v>63136.66473</v>
      </c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ht="12.0" customHeight="1">
      <c r="A95" s="7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45">
        <f t="shared" si="10"/>
        <v>55</v>
      </c>
      <c r="R95" s="146">
        <f t="shared" si="6"/>
        <v>1169.197495</v>
      </c>
      <c r="S95" s="146">
        <f t="shared" si="7"/>
        <v>327.5765556</v>
      </c>
      <c r="T95" s="146">
        <f t="shared" si="8"/>
        <v>841.6209394</v>
      </c>
      <c r="U95" s="146">
        <f t="shared" si="11"/>
        <v>16138.55111</v>
      </c>
      <c r="V95" s="147">
        <f t="shared" si="12"/>
        <v>48167.31111</v>
      </c>
      <c r="W95" s="148">
        <f t="shared" si="9"/>
        <v>64305.86222</v>
      </c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ht="12.0" customHeight="1">
      <c r="A96" s="7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45">
        <f t="shared" si="10"/>
        <v>56</v>
      </c>
      <c r="R96" s="146">
        <f t="shared" si="6"/>
        <v>1169.197495</v>
      </c>
      <c r="S96" s="146">
        <f t="shared" si="7"/>
        <v>328.9414579</v>
      </c>
      <c r="T96" s="146">
        <f t="shared" si="8"/>
        <v>840.256037</v>
      </c>
      <c r="U96" s="146">
        <f t="shared" si="11"/>
        <v>16467.49257</v>
      </c>
      <c r="V96" s="147">
        <f t="shared" si="12"/>
        <v>49007.56715</v>
      </c>
      <c r="W96" s="148">
        <f t="shared" si="9"/>
        <v>65475.05972</v>
      </c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ht="12.0" customHeight="1">
      <c r="A97" s="7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45">
        <f t="shared" si="10"/>
        <v>57</v>
      </c>
      <c r="R97" s="146">
        <f t="shared" si="6"/>
        <v>1169.197495</v>
      </c>
      <c r="S97" s="146">
        <f t="shared" si="7"/>
        <v>330.3120473</v>
      </c>
      <c r="T97" s="146">
        <f t="shared" si="8"/>
        <v>838.8854476</v>
      </c>
      <c r="U97" s="146">
        <f t="shared" si="11"/>
        <v>16797.80461</v>
      </c>
      <c r="V97" s="147">
        <f t="shared" si="12"/>
        <v>49846.4526</v>
      </c>
      <c r="W97" s="148">
        <f t="shared" si="9"/>
        <v>66644.25721</v>
      </c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ht="12.0" customHeight="1">
      <c r="A98" s="7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45">
        <f t="shared" si="10"/>
        <v>58</v>
      </c>
      <c r="R98" s="146">
        <f t="shared" si="6"/>
        <v>1169.197495</v>
      </c>
      <c r="S98" s="146">
        <f t="shared" si="7"/>
        <v>331.6883475</v>
      </c>
      <c r="T98" s="146">
        <f t="shared" si="8"/>
        <v>837.5091474</v>
      </c>
      <c r="U98" s="146">
        <f t="shared" si="11"/>
        <v>17129.49296</v>
      </c>
      <c r="V98" s="147">
        <f t="shared" si="12"/>
        <v>50683.96174</v>
      </c>
      <c r="W98" s="148">
        <f t="shared" si="9"/>
        <v>67813.45471</v>
      </c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ht="12.0" customHeight="1">
      <c r="A99" s="7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45">
        <f t="shared" si="10"/>
        <v>59</v>
      </c>
      <c r="R99" s="146">
        <f t="shared" si="6"/>
        <v>1169.197495</v>
      </c>
      <c r="S99" s="146">
        <f t="shared" si="7"/>
        <v>333.0703823</v>
      </c>
      <c r="T99" s="146">
        <f t="shared" si="8"/>
        <v>836.1271127</v>
      </c>
      <c r="U99" s="146">
        <f t="shared" si="11"/>
        <v>17462.56334</v>
      </c>
      <c r="V99" s="147">
        <f t="shared" si="12"/>
        <v>51520.08886</v>
      </c>
      <c r="W99" s="148">
        <f t="shared" si="9"/>
        <v>68982.6522</v>
      </c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ht="12.0" customHeight="1">
      <c r="A100" s="7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45">
        <f t="shared" si="10"/>
        <v>60</v>
      </c>
      <c r="R100" s="146">
        <f t="shared" si="6"/>
        <v>1169.197495</v>
      </c>
      <c r="S100" s="146">
        <f t="shared" si="7"/>
        <v>334.4581755</v>
      </c>
      <c r="T100" s="146">
        <f t="shared" si="8"/>
        <v>834.7393194</v>
      </c>
      <c r="U100" s="146">
        <f t="shared" si="11"/>
        <v>17797.02152</v>
      </c>
      <c r="V100" s="147">
        <f t="shared" si="12"/>
        <v>52354.82818</v>
      </c>
      <c r="W100" s="148">
        <f t="shared" si="9"/>
        <v>70151.8497</v>
      </c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ht="12.0" customHeight="1">
      <c r="A101" s="7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45">
        <f t="shared" si="10"/>
        <v>61</v>
      </c>
      <c r="R101" s="146">
        <f t="shared" si="6"/>
        <v>1169.197495</v>
      </c>
      <c r="S101" s="146">
        <f t="shared" si="7"/>
        <v>335.8517512</v>
      </c>
      <c r="T101" s="146">
        <f t="shared" si="8"/>
        <v>833.3457437</v>
      </c>
      <c r="U101" s="146">
        <f t="shared" si="11"/>
        <v>18132.87327</v>
      </c>
      <c r="V101" s="147">
        <f t="shared" si="12"/>
        <v>53188.17392</v>
      </c>
      <c r="W101" s="148">
        <f t="shared" si="9"/>
        <v>71321.04719</v>
      </c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ht="12.0" customHeight="1">
      <c r="A102" s="7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45">
        <f t="shared" si="10"/>
        <v>62</v>
      </c>
      <c r="R102" s="146">
        <f t="shared" si="6"/>
        <v>1169.197495</v>
      </c>
      <c r="S102" s="146">
        <f t="shared" si="7"/>
        <v>337.2511335</v>
      </c>
      <c r="T102" s="146">
        <f t="shared" si="8"/>
        <v>831.9463614</v>
      </c>
      <c r="U102" s="146">
        <f t="shared" si="11"/>
        <v>18470.1244</v>
      </c>
      <c r="V102" s="147">
        <f t="shared" si="12"/>
        <v>54020.12028</v>
      </c>
      <c r="W102" s="148">
        <f t="shared" si="9"/>
        <v>72490.24469</v>
      </c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ht="12.0" customHeight="1">
      <c r="A103" s="7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45">
        <f t="shared" si="10"/>
        <v>63</v>
      </c>
      <c r="R103" s="146">
        <f t="shared" si="6"/>
        <v>1169.197495</v>
      </c>
      <c r="S103" s="146">
        <f t="shared" si="7"/>
        <v>338.6563466</v>
      </c>
      <c r="T103" s="146">
        <f t="shared" si="8"/>
        <v>830.5411483</v>
      </c>
      <c r="U103" s="146">
        <f t="shared" si="11"/>
        <v>18808.78075</v>
      </c>
      <c r="V103" s="147">
        <f t="shared" si="12"/>
        <v>54850.66143</v>
      </c>
      <c r="W103" s="148">
        <f t="shared" si="9"/>
        <v>73659.44218</v>
      </c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ht="12.0" customHeight="1">
      <c r="A104" s="7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45">
        <f t="shared" si="10"/>
        <v>64</v>
      </c>
      <c r="R104" s="146">
        <f t="shared" si="6"/>
        <v>1169.197495</v>
      </c>
      <c r="S104" s="146">
        <f t="shared" si="7"/>
        <v>340.0674147</v>
      </c>
      <c r="T104" s="146">
        <f t="shared" si="8"/>
        <v>829.1300802</v>
      </c>
      <c r="U104" s="146">
        <f t="shared" si="11"/>
        <v>19148.84816</v>
      </c>
      <c r="V104" s="147">
        <f t="shared" si="12"/>
        <v>55679.79151</v>
      </c>
      <c r="W104" s="148">
        <f t="shared" si="9"/>
        <v>74828.63967</v>
      </c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ht="12.0" customHeight="1">
      <c r="A105" s="7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45">
        <f t="shared" si="10"/>
        <v>65</v>
      </c>
      <c r="R105" s="146">
        <f t="shared" si="6"/>
        <v>1169.197495</v>
      </c>
      <c r="S105" s="146">
        <f t="shared" si="7"/>
        <v>341.4843623</v>
      </c>
      <c r="T105" s="146">
        <f t="shared" si="8"/>
        <v>827.7131326</v>
      </c>
      <c r="U105" s="146">
        <f t="shared" si="11"/>
        <v>19490.33253</v>
      </c>
      <c r="V105" s="147">
        <f t="shared" si="12"/>
        <v>56507.50464</v>
      </c>
      <c r="W105" s="148">
        <f t="shared" si="9"/>
        <v>75997.83717</v>
      </c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ht="12.0" customHeight="1">
      <c r="A106" s="7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45">
        <f t="shared" si="10"/>
        <v>66</v>
      </c>
      <c r="R106" s="146">
        <f t="shared" si="6"/>
        <v>1169.197495</v>
      </c>
      <c r="S106" s="146">
        <f t="shared" si="7"/>
        <v>342.9072138</v>
      </c>
      <c r="T106" s="146">
        <f t="shared" si="8"/>
        <v>826.2902811</v>
      </c>
      <c r="U106" s="146">
        <f t="shared" si="11"/>
        <v>19833.23974</v>
      </c>
      <c r="V106" s="147">
        <f t="shared" si="12"/>
        <v>57333.79492</v>
      </c>
      <c r="W106" s="148">
        <f t="shared" si="9"/>
        <v>77167.03466</v>
      </c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ht="12.0" customHeight="1">
      <c r="A107" s="7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45">
        <f t="shared" si="10"/>
        <v>67</v>
      </c>
      <c r="R107" s="146">
        <f t="shared" si="6"/>
        <v>1169.197495</v>
      </c>
      <c r="S107" s="146">
        <f t="shared" si="7"/>
        <v>344.3359938</v>
      </c>
      <c r="T107" s="146">
        <f t="shared" si="8"/>
        <v>824.8615011</v>
      </c>
      <c r="U107" s="146">
        <f t="shared" si="11"/>
        <v>20177.57573</v>
      </c>
      <c r="V107" s="147">
        <f t="shared" si="12"/>
        <v>58158.65642</v>
      </c>
      <c r="W107" s="148">
        <f t="shared" si="9"/>
        <v>78336.23216</v>
      </c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ht="12.0" customHeight="1">
      <c r="A108" s="7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45">
        <f t="shared" si="10"/>
        <v>68</v>
      </c>
      <c r="R108" s="146">
        <f t="shared" si="6"/>
        <v>1169.197495</v>
      </c>
      <c r="S108" s="146">
        <f t="shared" si="7"/>
        <v>345.7707271</v>
      </c>
      <c r="T108" s="146">
        <f t="shared" si="8"/>
        <v>823.4267678</v>
      </c>
      <c r="U108" s="146">
        <f t="shared" si="11"/>
        <v>20523.34646</v>
      </c>
      <c r="V108" s="147">
        <f t="shared" si="12"/>
        <v>58982.08319</v>
      </c>
      <c r="W108" s="148">
        <f t="shared" si="9"/>
        <v>79505.42965</v>
      </c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ht="12.0" customHeight="1">
      <c r="A109" s="7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45">
        <f t="shared" si="10"/>
        <v>69</v>
      </c>
      <c r="R109" s="146">
        <f t="shared" si="6"/>
        <v>1169.197495</v>
      </c>
      <c r="S109" s="146">
        <f t="shared" si="7"/>
        <v>347.2114385</v>
      </c>
      <c r="T109" s="146">
        <f t="shared" si="8"/>
        <v>821.9860564</v>
      </c>
      <c r="U109" s="146">
        <f t="shared" si="11"/>
        <v>20870.5579</v>
      </c>
      <c r="V109" s="147">
        <f t="shared" si="12"/>
        <v>59804.06925</v>
      </c>
      <c r="W109" s="148">
        <f t="shared" si="9"/>
        <v>80674.62715</v>
      </c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ht="12.0" customHeight="1">
      <c r="A110" s="7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45">
        <f t="shared" si="10"/>
        <v>70</v>
      </c>
      <c r="R110" s="146">
        <f t="shared" si="6"/>
        <v>1169.197495</v>
      </c>
      <c r="S110" s="146">
        <f t="shared" si="7"/>
        <v>348.6581528</v>
      </c>
      <c r="T110" s="146">
        <f t="shared" si="8"/>
        <v>820.5393421</v>
      </c>
      <c r="U110" s="146">
        <f t="shared" si="11"/>
        <v>21219.21605</v>
      </c>
      <c r="V110" s="147">
        <f t="shared" si="12"/>
        <v>60624.60859</v>
      </c>
      <c r="W110" s="148">
        <f t="shared" si="9"/>
        <v>81843.82464</v>
      </c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ht="12.0" customHeight="1">
      <c r="A111" s="7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45">
        <f t="shared" si="10"/>
        <v>71</v>
      </c>
      <c r="R111" s="146">
        <f t="shared" si="6"/>
        <v>1169.197495</v>
      </c>
      <c r="S111" s="146">
        <f t="shared" si="7"/>
        <v>350.1108951</v>
      </c>
      <c r="T111" s="146">
        <f t="shared" si="8"/>
        <v>819.0865998</v>
      </c>
      <c r="U111" s="146">
        <f t="shared" si="11"/>
        <v>21569.32695</v>
      </c>
      <c r="V111" s="147">
        <f t="shared" si="12"/>
        <v>61443.69519</v>
      </c>
      <c r="W111" s="148">
        <f t="shared" si="9"/>
        <v>83013.02214</v>
      </c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ht="12.0" customHeight="1">
      <c r="A112" s="7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45">
        <f t="shared" si="10"/>
        <v>72</v>
      </c>
      <c r="R112" s="146">
        <f t="shared" si="6"/>
        <v>1169.197495</v>
      </c>
      <c r="S112" s="146">
        <f t="shared" si="7"/>
        <v>351.5696905</v>
      </c>
      <c r="T112" s="146">
        <f t="shared" si="8"/>
        <v>817.6278044</v>
      </c>
      <c r="U112" s="146">
        <f t="shared" si="11"/>
        <v>21920.89664</v>
      </c>
      <c r="V112" s="147">
        <f t="shared" si="12"/>
        <v>62261.323</v>
      </c>
      <c r="W112" s="148">
        <f t="shared" si="9"/>
        <v>84182.21963</v>
      </c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ht="12.0" customHeight="1">
      <c r="A113" s="7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45">
        <f t="shared" si="10"/>
        <v>73</v>
      </c>
      <c r="R113" s="146">
        <f t="shared" si="6"/>
        <v>1169.197495</v>
      </c>
      <c r="S113" s="146">
        <f t="shared" si="7"/>
        <v>353.0345642</v>
      </c>
      <c r="T113" s="146">
        <f t="shared" si="8"/>
        <v>816.1629307</v>
      </c>
      <c r="U113" s="146">
        <f t="shared" si="11"/>
        <v>22273.9312</v>
      </c>
      <c r="V113" s="147">
        <f t="shared" si="12"/>
        <v>63077.48593</v>
      </c>
      <c r="W113" s="148">
        <f t="shared" si="9"/>
        <v>85351.41713</v>
      </c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ht="12.0" customHeight="1">
      <c r="A114" s="7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45">
        <f t="shared" si="10"/>
        <v>74</v>
      </c>
      <c r="R114" s="146">
        <f t="shared" si="6"/>
        <v>1169.197495</v>
      </c>
      <c r="S114" s="146">
        <f t="shared" si="7"/>
        <v>354.5055416</v>
      </c>
      <c r="T114" s="146">
        <f t="shared" si="8"/>
        <v>814.6919533</v>
      </c>
      <c r="U114" s="146">
        <f t="shared" si="11"/>
        <v>22628.43674</v>
      </c>
      <c r="V114" s="147">
        <f t="shared" si="12"/>
        <v>63892.17788</v>
      </c>
      <c r="W114" s="148">
        <f t="shared" si="9"/>
        <v>86520.61462</v>
      </c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ht="12.0" customHeight="1">
      <c r="A115" s="7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45">
        <f t="shared" si="10"/>
        <v>75</v>
      </c>
      <c r="R115" s="146">
        <f t="shared" si="6"/>
        <v>1169.197495</v>
      </c>
      <c r="S115" s="146">
        <f t="shared" si="7"/>
        <v>355.982648</v>
      </c>
      <c r="T115" s="146">
        <f t="shared" si="8"/>
        <v>813.2148469</v>
      </c>
      <c r="U115" s="146">
        <f t="shared" si="11"/>
        <v>22984.41939</v>
      </c>
      <c r="V115" s="147">
        <f t="shared" si="12"/>
        <v>64705.39273</v>
      </c>
      <c r="W115" s="148">
        <f t="shared" si="9"/>
        <v>87689.81212</v>
      </c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ht="12.0" customHeight="1">
      <c r="A116" s="7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45">
        <f t="shared" si="10"/>
        <v>76</v>
      </c>
      <c r="R116" s="146">
        <f t="shared" si="6"/>
        <v>1169.197495</v>
      </c>
      <c r="S116" s="146">
        <f t="shared" si="7"/>
        <v>357.4659091</v>
      </c>
      <c r="T116" s="146">
        <f t="shared" si="8"/>
        <v>811.7315859</v>
      </c>
      <c r="U116" s="146">
        <f t="shared" si="11"/>
        <v>23341.8853</v>
      </c>
      <c r="V116" s="147">
        <f t="shared" si="12"/>
        <v>65517.12431</v>
      </c>
      <c r="W116" s="148">
        <f t="shared" si="9"/>
        <v>88859.00961</v>
      </c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ht="12.0" customHeight="1">
      <c r="A117" s="7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45">
        <f t="shared" si="10"/>
        <v>77</v>
      </c>
      <c r="R117" s="146">
        <f t="shared" si="6"/>
        <v>1169.197495</v>
      </c>
      <c r="S117" s="146">
        <f t="shared" si="7"/>
        <v>358.9553503</v>
      </c>
      <c r="T117" s="146">
        <f t="shared" si="8"/>
        <v>810.2421446</v>
      </c>
      <c r="U117" s="146">
        <f t="shared" si="11"/>
        <v>23700.84065</v>
      </c>
      <c r="V117" s="147">
        <f t="shared" si="12"/>
        <v>66327.36646</v>
      </c>
      <c r="W117" s="148">
        <f t="shared" si="9"/>
        <v>90028.20711</v>
      </c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ht="12.0" customHeight="1">
      <c r="A118" s="7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45">
        <f t="shared" si="10"/>
        <v>78</v>
      </c>
      <c r="R118" s="146">
        <f t="shared" si="6"/>
        <v>1169.197495</v>
      </c>
      <c r="S118" s="146">
        <f t="shared" si="7"/>
        <v>360.4509976</v>
      </c>
      <c r="T118" s="146">
        <f t="shared" si="8"/>
        <v>808.7464973</v>
      </c>
      <c r="U118" s="146">
        <f t="shared" si="11"/>
        <v>24061.29165</v>
      </c>
      <c r="V118" s="147">
        <f t="shared" si="12"/>
        <v>67136.11295</v>
      </c>
      <c r="W118" s="148">
        <f t="shared" si="9"/>
        <v>91197.4046</v>
      </c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ht="12.0" customHeight="1">
      <c r="A119" s="7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45">
        <f t="shared" si="10"/>
        <v>79</v>
      </c>
      <c r="R119" s="146">
        <f t="shared" si="6"/>
        <v>1169.197495</v>
      </c>
      <c r="S119" s="146">
        <f t="shared" si="7"/>
        <v>361.9528768</v>
      </c>
      <c r="T119" s="146">
        <f t="shared" si="8"/>
        <v>807.2446181</v>
      </c>
      <c r="U119" s="146">
        <f t="shared" si="11"/>
        <v>24423.24453</v>
      </c>
      <c r="V119" s="147">
        <f t="shared" si="12"/>
        <v>67943.35757</v>
      </c>
      <c r="W119" s="148">
        <f t="shared" si="9"/>
        <v>92366.6021</v>
      </c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ht="12.0" customHeight="1">
      <c r="A120" s="7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45">
        <f t="shared" si="10"/>
        <v>80</v>
      </c>
      <c r="R120" s="146">
        <f t="shared" si="6"/>
        <v>1169.197495</v>
      </c>
      <c r="S120" s="146">
        <f t="shared" si="7"/>
        <v>363.4610138</v>
      </c>
      <c r="T120" s="146">
        <f t="shared" si="8"/>
        <v>805.7364811</v>
      </c>
      <c r="U120" s="146">
        <f t="shared" si="11"/>
        <v>24786.70554</v>
      </c>
      <c r="V120" s="147">
        <f t="shared" si="12"/>
        <v>68749.09405</v>
      </c>
      <c r="W120" s="148">
        <f t="shared" si="9"/>
        <v>93535.79959</v>
      </c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ht="12.0" customHeight="1">
      <c r="A121" s="7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45">
        <f t="shared" si="10"/>
        <v>81</v>
      </c>
      <c r="R121" s="146">
        <f t="shared" si="6"/>
        <v>1169.197495</v>
      </c>
      <c r="S121" s="146">
        <f t="shared" si="7"/>
        <v>364.9754347</v>
      </c>
      <c r="T121" s="146">
        <f t="shared" si="8"/>
        <v>804.2220602</v>
      </c>
      <c r="U121" s="146">
        <f t="shared" si="11"/>
        <v>25151.68098</v>
      </c>
      <c r="V121" s="147">
        <f t="shared" si="12"/>
        <v>69553.31611</v>
      </c>
      <c r="W121" s="148">
        <f t="shared" si="9"/>
        <v>94704.99709</v>
      </c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ht="12.0" customHeight="1">
      <c r="A122" s="7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45">
        <f t="shared" si="10"/>
        <v>82</v>
      </c>
      <c r="R122" s="146">
        <f t="shared" si="6"/>
        <v>1169.197495</v>
      </c>
      <c r="S122" s="146">
        <f t="shared" si="7"/>
        <v>366.4961657</v>
      </c>
      <c r="T122" s="146">
        <f t="shared" si="8"/>
        <v>802.7013293</v>
      </c>
      <c r="U122" s="146">
        <f t="shared" si="11"/>
        <v>25518.17714</v>
      </c>
      <c r="V122" s="147">
        <f t="shared" si="12"/>
        <v>70356.01744</v>
      </c>
      <c r="W122" s="148">
        <f t="shared" si="9"/>
        <v>95874.19458</v>
      </c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ht="12.0" customHeight="1">
      <c r="A123" s="7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45">
        <f t="shared" si="10"/>
        <v>83</v>
      </c>
      <c r="R123" s="146">
        <f t="shared" si="6"/>
        <v>1169.197495</v>
      </c>
      <c r="S123" s="146">
        <f t="shared" si="7"/>
        <v>368.023233</v>
      </c>
      <c r="T123" s="146">
        <f t="shared" si="8"/>
        <v>801.1742619</v>
      </c>
      <c r="U123" s="146">
        <f t="shared" si="11"/>
        <v>25886.20037</v>
      </c>
      <c r="V123" s="147">
        <f t="shared" si="12"/>
        <v>71157.1917</v>
      </c>
      <c r="W123" s="148">
        <f t="shared" si="9"/>
        <v>97043.39208</v>
      </c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ht="12.0" customHeight="1">
      <c r="A124" s="7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45">
        <f t="shared" si="10"/>
        <v>84</v>
      </c>
      <c r="R124" s="146">
        <f t="shared" si="6"/>
        <v>1169.197495</v>
      </c>
      <c r="S124" s="146">
        <f t="shared" si="7"/>
        <v>369.5566631</v>
      </c>
      <c r="T124" s="146">
        <f t="shared" si="8"/>
        <v>799.6408318</v>
      </c>
      <c r="U124" s="146">
        <f t="shared" si="11"/>
        <v>26255.75704</v>
      </c>
      <c r="V124" s="147">
        <f t="shared" si="12"/>
        <v>71956.83254</v>
      </c>
      <c r="W124" s="148">
        <f t="shared" si="9"/>
        <v>98212.58957</v>
      </c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ht="12.0" customHeight="1">
      <c r="A125" s="7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45">
        <f t="shared" si="10"/>
        <v>85</v>
      </c>
      <c r="R125" s="146">
        <f t="shared" si="6"/>
        <v>1169.197495</v>
      </c>
      <c r="S125" s="146">
        <f t="shared" si="7"/>
        <v>371.0964826</v>
      </c>
      <c r="T125" s="146">
        <f t="shared" si="8"/>
        <v>798.1010123</v>
      </c>
      <c r="U125" s="146">
        <f t="shared" si="11"/>
        <v>26626.85352</v>
      </c>
      <c r="V125" s="147">
        <f t="shared" si="12"/>
        <v>72754.93355</v>
      </c>
      <c r="W125" s="148">
        <f t="shared" si="9"/>
        <v>99381.78707</v>
      </c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ht="12.0" customHeight="1">
      <c r="A126" s="7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45">
        <f t="shared" si="10"/>
        <v>86</v>
      </c>
      <c r="R126" s="146">
        <f t="shared" si="6"/>
        <v>1169.197495</v>
      </c>
      <c r="S126" s="146">
        <f t="shared" si="7"/>
        <v>372.6427179</v>
      </c>
      <c r="T126" s="146">
        <f t="shared" si="8"/>
        <v>796.554777</v>
      </c>
      <c r="U126" s="146">
        <f t="shared" si="11"/>
        <v>26999.49624</v>
      </c>
      <c r="V126" s="147">
        <f t="shared" si="12"/>
        <v>73551.48833</v>
      </c>
      <c r="W126" s="148">
        <f t="shared" si="9"/>
        <v>100550.9846</v>
      </c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ht="12.0" customHeight="1">
      <c r="A127" s="7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45">
        <f t="shared" si="10"/>
        <v>87</v>
      </c>
      <c r="R127" s="146">
        <f t="shared" si="6"/>
        <v>1169.197495</v>
      </c>
      <c r="S127" s="146">
        <f t="shared" si="7"/>
        <v>374.1953959</v>
      </c>
      <c r="T127" s="146">
        <f t="shared" si="8"/>
        <v>795.002099</v>
      </c>
      <c r="U127" s="146">
        <f t="shared" si="11"/>
        <v>27373.69163</v>
      </c>
      <c r="V127" s="147">
        <f t="shared" si="12"/>
        <v>74346.49042</v>
      </c>
      <c r="W127" s="148">
        <f t="shared" si="9"/>
        <v>101720.1821</v>
      </c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ht="12.0" customHeight="1">
      <c r="A128" s="7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45">
        <f t="shared" si="10"/>
        <v>88</v>
      </c>
      <c r="R128" s="146">
        <f t="shared" si="6"/>
        <v>1169.197495</v>
      </c>
      <c r="S128" s="146">
        <f t="shared" si="7"/>
        <v>375.7545434</v>
      </c>
      <c r="T128" s="146">
        <f t="shared" si="8"/>
        <v>793.4429515</v>
      </c>
      <c r="U128" s="146">
        <f t="shared" si="11"/>
        <v>27749.44618</v>
      </c>
      <c r="V128" s="147">
        <f t="shared" si="12"/>
        <v>75139.93338</v>
      </c>
      <c r="W128" s="148">
        <f t="shared" si="9"/>
        <v>102889.3796</v>
      </c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ht="12.0" customHeight="1">
      <c r="A129" s="7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45">
        <f t="shared" si="10"/>
        <v>89</v>
      </c>
      <c r="R129" s="146">
        <f t="shared" si="6"/>
        <v>1169.197495</v>
      </c>
      <c r="S129" s="146">
        <f t="shared" si="7"/>
        <v>377.3201873</v>
      </c>
      <c r="T129" s="146">
        <f t="shared" si="8"/>
        <v>791.8773076</v>
      </c>
      <c r="U129" s="146">
        <f t="shared" si="11"/>
        <v>28126.76636</v>
      </c>
      <c r="V129" s="147">
        <f t="shared" si="12"/>
        <v>75931.81068</v>
      </c>
      <c r="W129" s="148">
        <f t="shared" si="9"/>
        <v>104058.577</v>
      </c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ht="12.0" customHeight="1">
      <c r="A130" s="7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45">
        <f t="shared" si="10"/>
        <v>90</v>
      </c>
      <c r="R130" s="146">
        <f t="shared" si="6"/>
        <v>1169.197495</v>
      </c>
      <c r="S130" s="146">
        <f t="shared" si="7"/>
        <v>378.8923548</v>
      </c>
      <c r="T130" s="146">
        <f t="shared" si="8"/>
        <v>790.3051401</v>
      </c>
      <c r="U130" s="146">
        <f t="shared" si="11"/>
        <v>28505.65872</v>
      </c>
      <c r="V130" s="147">
        <f t="shared" si="12"/>
        <v>76722.11582</v>
      </c>
      <c r="W130" s="148">
        <f t="shared" si="9"/>
        <v>105227.7745</v>
      </c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ht="12.0" customHeight="1">
      <c r="A131" s="7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45">
        <f t="shared" si="10"/>
        <v>91</v>
      </c>
      <c r="R131" s="146">
        <f t="shared" si="6"/>
        <v>1169.197495</v>
      </c>
      <c r="S131" s="146">
        <f t="shared" si="7"/>
        <v>380.4710729</v>
      </c>
      <c r="T131" s="146">
        <f t="shared" si="8"/>
        <v>788.726422</v>
      </c>
      <c r="U131" s="146">
        <f t="shared" si="11"/>
        <v>28886.12979</v>
      </c>
      <c r="V131" s="147">
        <f t="shared" si="12"/>
        <v>77510.84225</v>
      </c>
      <c r="W131" s="148">
        <f t="shared" si="9"/>
        <v>106396.972</v>
      </c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ht="12.0" customHeight="1">
      <c r="A132" s="7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45">
        <f t="shared" si="10"/>
        <v>92</v>
      </c>
      <c r="R132" s="146">
        <f t="shared" si="6"/>
        <v>1169.197495</v>
      </c>
      <c r="S132" s="146">
        <f t="shared" si="7"/>
        <v>382.0563691</v>
      </c>
      <c r="T132" s="146">
        <f t="shared" si="8"/>
        <v>787.1411259</v>
      </c>
      <c r="U132" s="146">
        <f t="shared" si="11"/>
        <v>29268.18616</v>
      </c>
      <c r="V132" s="147">
        <f t="shared" si="12"/>
        <v>78297.98337</v>
      </c>
      <c r="W132" s="148">
        <f t="shared" si="9"/>
        <v>107566.1695</v>
      </c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ht="12.0" customHeight="1">
      <c r="A133" s="7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45">
        <f t="shared" si="10"/>
        <v>93</v>
      </c>
      <c r="R133" s="146">
        <f t="shared" si="6"/>
        <v>1169.197495</v>
      </c>
      <c r="S133" s="146">
        <f t="shared" si="7"/>
        <v>383.6482706</v>
      </c>
      <c r="T133" s="146">
        <f t="shared" si="8"/>
        <v>785.5492243</v>
      </c>
      <c r="U133" s="146">
        <f t="shared" si="11"/>
        <v>29651.83443</v>
      </c>
      <c r="V133" s="147">
        <f t="shared" si="12"/>
        <v>79083.5326</v>
      </c>
      <c r="W133" s="148">
        <f t="shared" si="9"/>
        <v>108735.367</v>
      </c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ht="12.0" customHeight="1">
      <c r="A134" s="7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45">
        <f t="shared" si="10"/>
        <v>94</v>
      </c>
      <c r="R134" s="146">
        <f t="shared" si="6"/>
        <v>1169.197495</v>
      </c>
      <c r="S134" s="146">
        <f t="shared" si="7"/>
        <v>385.2468051</v>
      </c>
      <c r="T134" s="146">
        <f t="shared" si="8"/>
        <v>783.9506899</v>
      </c>
      <c r="U134" s="146">
        <f t="shared" si="11"/>
        <v>30037.08124</v>
      </c>
      <c r="V134" s="147">
        <f t="shared" si="12"/>
        <v>79867.48329</v>
      </c>
      <c r="W134" s="148">
        <f t="shared" si="9"/>
        <v>109904.5645</v>
      </c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ht="12.0" customHeight="1">
      <c r="A135" s="7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45">
        <f t="shared" si="10"/>
        <v>95</v>
      </c>
      <c r="R135" s="146">
        <f t="shared" si="6"/>
        <v>1169.197495</v>
      </c>
      <c r="S135" s="146">
        <f t="shared" si="7"/>
        <v>386.8520001</v>
      </c>
      <c r="T135" s="146">
        <f t="shared" si="8"/>
        <v>782.3454948</v>
      </c>
      <c r="U135" s="146">
        <f t="shared" si="11"/>
        <v>30423.93324</v>
      </c>
      <c r="V135" s="147">
        <f t="shared" si="12"/>
        <v>80649.82878</v>
      </c>
      <c r="W135" s="148">
        <f t="shared" si="9"/>
        <v>111073.762</v>
      </c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ht="12.0" customHeight="1">
      <c r="A136" s="7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45">
        <f t="shared" si="10"/>
        <v>96</v>
      </c>
      <c r="R136" s="146">
        <f t="shared" si="6"/>
        <v>1169.197495</v>
      </c>
      <c r="S136" s="146">
        <f t="shared" si="7"/>
        <v>388.4638834</v>
      </c>
      <c r="T136" s="146">
        <f t="shared" si="8"/>
        <v>780.7336115</v>
      </c>
      <c r="U136" s="146">
        <f t="shared" si="11"/>
        <v>30812.39712</v>
      </c>
      <c r="V136" s="147">
        <f t="shared" si="12"/>
        <v>81430.56239</v>
      </c>
      <c r="W136" s="148">
        <f t="shared" si="9"/>
        <v>112242.9595</v>
      </c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ht="12.0" customHeight="1">
      <c r="A137" s="7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45">
        <f t="shared" si="10"/>
        <v>97</v>
      </c>
      <c r="R137" s="146">
        <f t="shared" si="6"/>
        <v>1169.197495</v>
      </c>
      <c r="S137" s="146">
        <f t="shared" si="7"/>
        <v>390.0824829</v>
      </c>
      <c r="T137" s="146">
        <f t="shared" si="8"/>
        <v>779.115012</v>
      </c>
      <c r="U137" s="146">
        <f t="shared" si="11"/>
        <v>31202.4796</v>
      </c>
      <c r="V137" s="147">
        <f t="shared" si="12"/>
        <v>82209.6774</v>
      </c>
      <c r="W137" s="148">
        <f t="shared" si="9"/>
        <v>113412.157</v>
      </c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ht="12.0" customHeight="1">
      <c r="A138" s="7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45">
        <f t="shared" si="10"/>
        <v>98</v>
      </c>
      <c r="R138" s="146">
        <f t="shared" si="6"/>
        <v>1169.197495</v>
      </c>
      <c r="S138" s="146">
        <f t="shared" si="7"/>
        <v>391.7078266</v>
      </c>
      <c r="T138" s="146">
        <f t="shared" si="8"/>
        <v>777.4896683</v>
      </c>
      <c r="U138" s="146">
        <f t="shared" si="11"/>
        <v>31594.18743</v>
      </c>
      <c r="V138" s="147">
        <f t="shared" si="12"/>
        <v>82987.16707</v>
      </c>
      <c r="W138" s="148">
        <f t="shared" si="9"/>
        <v>114581.3545</v>
      </c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ht="12.0" customHeight="1">
      <c r="A139" s="7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45">
        <f t="shared" si="10"/>
        <v>99</v>
      </c>
      <c r="R139" s="146">
        <f t="shared" si="6"/>
        <v>1169.197495</v>
      </c>
      <c r="S139" s="146">
        <f t="shared" si="7"/>
        <v>393.3399425</v>
      </c>
      <c r="T139" s="146">
        <f t="shared" si="8"/>
        <v>775.8575524</v>
      </c>
      <c r="U139" s="146">
        <f t="shared" si="11"/>
        <v>31987.52737</v>
      </c>
      <c r="V139" s="147">
        <f t="shared" si="12"/>
        <v>83763.02463</v>
      </c>
      <c r="W139" s="148">
        <f t="shared" si="9"/>
        <v>115750.552</v>
      </c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ht="12.0" customHeight="1">
      <c r="A140" s="7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45">
        <f t="shared" si="10"/>
        <v>100</v>
      </c>
      <c r="R140" s="146">
        <f t="shared" si="6"/>
        <v>1169.197495</v>
      </c>
      <c r="S140" s="146">
        <f t="shared" si="7"/>
        <v>394.978859</v>
      </c>
      <c r="T140" s="146">
        <f t="shared" si="8"/>
        <v>774.218636</v>
      </c>
      <c r="U140" s="146">
        <f t="shared" si="11"/>
        <v>32382.50623</v>
      </c>
      <c r="V140" s="147">
        <f t="shared" si="12"/>
        <v>84537.24326</v>
      </c>
      <c r="W140" s="148">
        <f t="shared" si="9"/>
        <v>116919.7495</v>
      </c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ht="12.0" customHeight="1">
      <c r="A141" s="7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45">
        <f t="shared" si="10"/>
        <v>101</v>
      </c>
      <c r="R141" s="146">
        <f t="shared" si="6"/>
        <v>1169.197495</v>
      </c>
      <c r="S141" s="146">
        <f t="shared" si="7"/>
        <v>396.6246042</v>
      </c>
      <c r="T141" s="146">
        <f t="shared" si="8"/>
        <v>772.5728907</v>
      </c>
      <c r="U141" s="146">
        <f t="shared" si="11"/>
        <v>32779.13084</v>
      </c>
      <c r="V141" s="147">
        <f t="shared" si="12"/>
        <v>85309.81615</v>
      </c>
      <c r="W141" s="148">
        <f t="shared" si="9"/>
        <v>118088.947</v>
      </c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ht="12.0" customHeight="1">
      <c r="A142" s="7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45">
        <f t="shared" si="10"/>
        <v>102</v>
      </c>
      <c r="R142" s="146">
        <f t="shared" si="6"/>
        <v>1169.197495</v>
      </c>
      <c r="S142" s="146">
        <f t="shared" si="7"/>
        <v>398.2772067</v>
      </c>
      <c r="T142" s="146">
        <f t="shared" si="8"/>
        <v>770.9202882</v>
      </c>
      <c r="U142" s="146">
        <f t="shared" si="11"/>
        <v>33177.40804</v>
      </c>
      <c r="V142" s="147">
        <f t="shared" si="12"/>
        <v>86080.73644</v>
      </c>
      <c r="W142" s="148">
        <f t="shared" si="9"/>
        <v>119258.1445</v>
      </c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ht="12.0" customHeight="1">
      <c r="A143" s="7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45">
        <f t="shared" si="10"/>
        <v>103</v>
      </c>
      <c r="R143" s="146">
        <f t="shared" si="6"/>
        <v>1169.197495</v>
      </c>
      <c r="S143" s="146">
        <f t="shared" si="7"/>
        <v>399.9366951</v>
      </c>
      <c r="T143" s="146">
        <f t="shared" si="8"/>
        <v>769.2607998</v>
      </c>
      <c r="U143" s="146">
        <f t="shared" si="11"/>
        <v>33577.34474</v>
      </c>
      <c r="V143" s="147">
        <f t="shared" si="12"/>
        <v>86849.99724</v>
      </c>
      <c r="W143" s="148">
        <f t="shared" si="9"/>
        <v>120427.342</v>
      </c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ht="12.0" customHeight="1">
      <c r="A144" s="7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45">
        <f t="shared" si="10"/>
        <v>104</v>
      </c>
      <c r="R144" s="146">
        <f t="shared" si="6"/>
        <v>1169.197495</v>
      </c>
      <c r="S144" s="146">
        <f t="shared" si="7"/>
        <v>401.603098</v>
      </c>
      <c r="T144" s="146">
        <f t="shared" si="8"/>
        <v>767.5943969</v>
      </c>
      <c r="U144" s="146">
        <f t="shared" si="11"/>
        <v>33978.94784</v>
      </c>
      <c r="V144" s="147">
        <f t="shared" si="12"/>
        <v>87617.59164</v>
      </c>
      <c r="W144" s="148">
        <f t="shared" si="9"/>
        <v>121596.5395</v>
      </c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ht="12.0" customHeight="1">
      <c r="A145" s="7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45">
        <f t="shared" si="10"/>
        <v>105</v>
      </c>
      <c r="R145" s="146">
        <f t="shared" si="6"/>
        <v>1169.197495</v>
      </c>
      <c r="S145" s="146">
        <f t="shared" si="7"/>
        <v>403.2764442</v>
      </c>
      <c r="T145" s="146">
        <f t="shared" si="8"/>
        <v>765.9210507</v>
      </c>
      <c r="U145" s="146">
        <f t="shared" si="11"/>
        <v>34382.22428</v>
      </c>
      <c r="V145" s="147">
        <f t="shared" si="12"/>
        <v>88383.51269</v>
      </c>
      <c r="W145" s="148">
        <f t="shared" si="9"/>
        <v>122765.737</v>
      </c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ht="12.0" customHeight="1">
      <c r="A146" s="7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45">
        <f t="shared" si="10"/>
        <v>106</v>
      </c>
      <c r="R146" s="146">
        <f t="shared" si="6"/>
        <v>1169.197495</v>
      </c>
      <c r="S146" s="146">
        <f t="shared" si="7"/>
        <v>404.9567628</v>
      </c>
      <c r="T146" s="146">
        <f t="shared" si="8"/>
        <v>764.2407322</v>
      </c>
      <c r="U146" s="146">
        <f t="shared" si="11"/>
        <v>34787.18104</v>
      </c>
      <c r="V146" s="147">
        <f t="shared" si="12"/>
        <v>89147.75342</v>
      </c>
      <c r="W146" s="148">
        <f t="shared" si="9"/>
        <v>123934.9345</v>
      </c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ht="12.0" customHeight="1">
      <c r="A147" s="7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45">
        <f t="shared" si="10"/>
        <v>107</v>
      </c>
      <c r="R147" s="146">
        <f t="shared" si="6"/>
        <v>1169.197495</v>
      </c>
      <c r="S147" s="146">
        <f t="shared" si="7"/>
        <v>406.6440826</v>
      </c>
      <c r="T147" s="146">
        <f t="shared" si="8"/>
        <v>762.5534123</v>
      </c>
      <c r="U147" s="146">
        <f t="shared" si="11"/>
        <v>35193.82512</v>
      </c>
      <c r="V147" s="147">
        <f t="shared" si="12"/>
        <v>89910.30683</v>
      </c>
      <c r="W147" s="148">
        <f t="shared" si="9"/>
        <v>125104.132</v>
      </c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ht="12.0" customHeight="1">
      <c r="A148" s="7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45">
        <f t="shared" si="10"/>
        <v>108</v>
      </c>
      <c r="R148" s="146">
        <f t="shared" si="6"/>
        <v>1169.197495</v>
      </c>
      <c r="S148" s="146">
        <f t="shared" si="7"/>
        <v>408.3384329</v>
      </c>
      <c r="T148" s="146">
        <f t="shared" si="8"/>
        <v>760.859062</v>
      </c>
      <c r="U148" s="146">
        <f t="shared" si="11"/>
        <v>35602.16356</v>
      </c>
      <c r="V148" s="147">
        <f t="shared" si="12"/>
        <v>90671.16589</v>
      </c>
      <c r="W148" s="148">
        <f t="shared" si="9"/>
        <v>126273.3295</v>
      </c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ht="12.0" customHeight="1">
      <c r="A149" s="7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45">
        <f t="shared" si="10"/>
        <v>109</v>
      </c>
      <c r="R149" s="146">
        <f t="shared" si="6"/>
        <v>1169.197495</v>
      </c>
      <c r="S149" s="146">
        <f t="shared" si="7"/>
        <v>410.0398431</v>
      </c>
      <c r="T149" s="146">
        <f t="shared" si="8"/>
        <v>759.1576518</v>
      </c>
      <c r="U149" s="146">
        <f t="shared" si="11"/>
        <v>36012.2034</v>
      </c>
      <c r="V149" s="147">
        <f t="shared" si="12"/>
        <v>91430.32355</v>
      </c>
      <c r="W149" s="148">
        <f t="shared" si="9"/>
        <v>127442.5269</v>
      </c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ht="12.0" customHeight="1">
      <c r="A150" s="7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45">
        <f t="shared" si="10"/>
        <v>110</v>
      </c>
      <c r="R150" s="146">
        <f t="shared" si="6"/>
        <v>1169.197495</v>
      </c>
      <c r="S150" s="146">
        <f t="shared" si="7"/>
        <v>411.7483424</v>
      </c>
      <c r="T150" s="146">
        <f t="shared" si="8"/>
        <v>757.4491525</v>
      </c>
      <c r="U150" s="146">
        <f t="shared" si="11"/>
        <v>36423.95174</v>
      </c>
      <c r="V150" s="147">
        <f t="shared" si="12"/>
        <v>92187.7727</v>
      </c>
      <c r="W150" s="148">
        <f t="shared" si="9"/>
        <v>128611.7244</v>
      </c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ht="12.0" customHeight="1">
      <c r="A151" s="7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45">
        <f t="shared" si="10"/>
        <v>111</v>
      </c>
      <c r="R151" s="146">
        <f t="shared" si="6"/>
        <v>1169.197495</v>
      </c>
      <c r="S151" s="146">
        <f t="shared" si="7"/>
        <v>413.4639605</v>
      </c>
      <c r="T151" s="146">
        <f t="shared" si="8"/>
        <v>755.7335344</v>
      </c>
      <c r="U151" s="146">
        <f t="shared" si="11"/>
        <v>36837.4157</v>
      </c>
      <c r="V151" s="147">
        <f t="shared" si="12"/>
        <v>92943.50623</v>
      </c>
      <c r="W151" s="148">
        <f t="shared" si="9"/>
        <v>129780.9219</v>
      </c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ht="12.0" customHeight="1">
      <c r="A152" s="7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45">
        <f t="shared" si="10"/>
        <v>112</v>
      </c>
      <c r="R152" s="146">
        <f t="shared" si="6"/>
        <v>1169.197495</v>
      </c>
      <c r="S152" s="146">
        <f t="shared" si="7"/>
        <v>415.186727</v>
      </c>
      <c r="T152" s="146">
        <f t="shared" si="8"/>
        <v>754.0107679</v>
      </c>
      <c r="U152" s="146">
        <f t="shared" si="11"/>
        <v>37252.60243</v>
      </c>
      <c r="V152" s="147">
        <f t="shared" si="12"/>
        <v>93697.517</v>
      </c>
      <c r="W152" s="148">
        <f t="shared" si="9"/>
        <v>130950.1194</v>
      </c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ht="12.0" customHeight="1">
      <c r="A153" s="7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45">
        <f t="shared" si="10"/>
        <v>113</v>
      </c>
      <c r="R153" s="146">
        <f t="shared" si="6"/>
        <v>1169.197495</v>
      </c>
      <c r="S153" s="146">
        <f t="shared" si="7"/>
        <v>416.9166717</v>
      </c>
      <c r="T153" s="146">
        <f t="shared" si="8"/>
        <v>752.2808232</v>
      </c>
      <c r="U153" s="146">
        <f t="shared" si="11"/>
        <v>37669.5191</v>
      </c>
      <c r="V153" s="147">
        <f t="shared" si="12"/>
        <v>94449.79782</v>
      </c>
      <c r="W153" s="148">
        <f t="shared" si="9"/>
        <v>132119.3169</v>
      </c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ht="12.0" customHeight="1">
      <c r="A154" s="7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45">
        <f t="shared" si="10"/>
        <v>114</v>
      </c>
      <c r="R154" s="146">
        <f t="shared" si="6"/>
        <v>1169.197495</v>
      </c>
      <c r="S154" s="146">
        <f t="shared" si="7"/>
        <v>418.6538245</v>
      </c>
      <c r="T154" s="146">
        <f t="shared" si="8"/>
        <v>750.5436704</v>
      </c>
      <c r="U154" s="146">
        <f t="shared" si="11"/>
        <v>38088.17293</v>
      </c>
      <c r="V154" s="147">
        <f t="shared" si="12"/>
        <v>95200.34149</v>
      </c>
      <c r="W154" s="148">
        <f t="shared" si="9"/>
        <v>133288.5144</v>
      </c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ht="12.0" customHeight="1">
      <c r="A155" s="7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45">
        <f t="shared" si="10"/>
        <v>115</v>
      </c>
      <c r="R155" s="146">
        <f t="shared" si="6"/>
        <v>1169.197495</v>
      </c>
      <c r="S155" s="146">
        <f t="shared" si="7"/>
        <v>420.3982154</v>
      </c>
      <c r="T155" s="146">
        <f t="shared" si="8"/>
        <v>748.7992795</v>
      </c>
      <c r="U155" s="146">
        <f t="shared" si="11"/>
        <v>38508.57114</v>
      </c>
      <c r="V155" s="147">
        <f t="shared" si="12"/>
        <v>95949.14077</v>
      </c>
      <c r="W155" s="148">
        <f t="shared" si="9"/>
        <v>134457.7119</v>
      </c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ht="12.0" customHeight="1">
      <c r="A156" s="7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45">
        <f t="shared" si="10"/>
        <v>116</v>
      </c>
      <c r="R156" s="146">
        <f t="shared" si="6"/>
        <v>1169.197495</v>
      </c>
      <c r="S156" s="146">
        <f t="shared" si="7"/>
        <v>422.1498747</v>
      </c>
      <c r="T156" s="146">
        <f t="shared" si="8"/>
        <v>747.0476202</v>
      </c>
      <c r="U156" s="146">
        <f t="shared" si="11"/>
        <v>38930.72102</v>
      </c>
      <c r="V156" s="147">
        <f t="shared" si="12"/>
        <v>96696.18839</v>
      </c>
      <c r="W156" s="148">
        <f t="shared" si="9"/>
        <v>135626.9094</v>
      </c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ht="12.0" customHeight="1">
      <c r="A157" s="7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45">
        <f t="shared" si="10"/>
        <v>117</v>
      </c>
      <c r="R157" s="146">
        <f t="shared" si="6"/>
        <v>1169.197495</v>
      </c>
      <c r="S157" s="146">
        <f t="shared" si="7"/>
        <v>423.9088325</v>
      </c>
      <c r="T157" s="146">
        <f t="shared" si="8"/>
        <v>745.2886624</v>
      </c>
      <c r="U157" s="146">
        <f t="shared" si="11"/>
        <v>39354.62985</v>
      </c>
      <c r="V157" s="147">
        <f t="shared" si="12"/>
        <v>97441.47706</v>
      </c>
      <c r="W157" s="148">
        <f t="shared" si="9"/>
        <v>136796.1069</v>
      </c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ht="12.0" customHeight="1">
      <c r="A158" s="7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45">
        <f t="shared" si="10"/>
        <v>118</v>
      </c>
      <c r="R158" s="146">
        <f t="shared" si="6"/>
        <v>1169.197495</v>
      </c>
      <c r="S158" s="146">
        <f t="shared" si="7"/>
        <v>425.6751193</v>
      </c>
      <c r="T158" s="146">
        <f t="shared" si="8"/>
        <v>743.5223756</v>
      </c>
      <c r="U158" s="146">
        <f t="shared" si="11"/>
        <v>39780.30497</v>
      </c>
      <c r="V158" s="147">
        <f t="shared" si="12"/>
        <v>98184.99943</v>
      </c>
      <c r="W158" s="148">
        <f t="shared" si="9"/>
        <v>137965.3044</v>
      </c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ht="12.0" customHeight="1">
      <c r="A159" s="7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45">
        <f t="shared" si="10"/>
        <v>119</v>
      </c>
      <c r="R159" s="146">
        <f t="shared" si="6"/>
        <v>1169.197495</v>
      </c>
      <c r="S159" s="146">
        <f t="shared" si="7"/>
        <v>427.4487656</v>
      </c>
      <c r="T159" s="146">
        <f t="shared" si="8"/>
        <v>741.7487293</v>
      </c>
      <c r="U159" s="146">
        <f t="shared" si="11"/>
        <v>40207.75373</v>
      </c>
      <c r="V159" s="147">
        <f t="shared" si="12"/>
        <v>98926.74816</v>
      </c>
      <c r="W159" s="148">
        <f t="shared" si="9"/>
        <v>139134.5019</v>
      </c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ht="12.0" customHeight="1">
      <c r="A160" s="7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45">
        <f t="shared" si="10"/>
        <v>120</v>
      </c>
      <c r="R160" s="146">
        <f t="shared" si="6"/>
        <v>1169.197495</v>
      </c>
      <c r="S160" s="146">
        <f t="shared" si="7"/>
        <v>429.2298021</v>
      </c>
      <c r="T160" s="146">
        <f t="shared" si="8"/>
        <v>739.9676928</v>
      </c>
      <c r="U160" s="146">
        <f t="shared" si="11"/>
        <v>40636.98354</v>
      </c>
      <c r="V160" s="147">
        <f t="shared" si="12"/>
        <v>99666.71585</v>
      </c>
      <c r="W160" s="148">
        <f t="shared" si="9"/>
        <v>140303.6994</v>
      </c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ht="12.0" customHeight="1">
      <c r="A161" s="7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45">
        <f t="shared" si="10"/>
        <v>121</v>
      </c>
      <c r="R161" s="146">
        <f t="shared" si="6"/>
        <v>1169.197495</v>
      </c>
      <c r="S161" s="146">
        <f t="shared" si="7"/>
        <v>431.0182597</v>
      </c>
      <c r="T161" s="146">
        <f t="shared" si="8"/>
        <v>738.1792353</v>
      </c>
      <c r="U161" s="146">
        <f t="shared" si="11"/>
        <v>41068.0018</v>
      </c>
      <c r="V161" s="147">
        <f t="shared" si="12"/>
        <v>100404.8951</v>
      </c>
      <c r="W161" s="148">
        <f t="shared" si="9"/>
        <v>141472.8969</v>
      </c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ht="12.0" customHeight="1">
      <c r="A162" s="7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45">
        <f t="shared" si="10"/>
        <v>122</v>
      </c>
      <c r="R162" s="146">
        <f t="shared" si="6"/>
        <v>1169.197495</v>
      </c>
      <c r="S162" s="146">
        <f t="shared" si="7"/>
        <v>432.8141691</v>
      </c>
      <c r="T162" s="146">
        <f t="shared" si="8"/>
        <v>736.3833258</v>
      </c>
      <c r="U162" s="146">
        <f t="shared" si="11"/>
        <v>41500.81597</v>
      </c>
      <c r="V162" s="147">
        <f t="shared" si="12"/>
        <v>101141.2784</v>
      </c>
      <c r="W162" s="148">
        <f t="shared" si="9"/>
        <v>142642.0944</v>
      </c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ht="12.0" customHeight="1">
      <c r="A163" s="7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45">
        <f t="shared" si="10"/>
        <v>123</v>
      </c>
      <c r="R163" s="146">
        <f t="shared" si="6"/>
        <v>1169.197495</v>
      </c>
      <c r="S163" s="146">
        <f t="shared" si="7"/>
        <v>434.6175614</v>
      </c>
      <c r="T163" s="146">
        <f t="shared" si="8"/>
        <v>734.5799335</v>
      </c>
      <c r="U163" s="146">
        <f t="shared" si="11"/>
        <v>41935.43353</v>
      </c>
      <c r="V163" s="147">
        <f t="shared" si="12"/>
        <v>101875.8583</v>
      </c>
      <c r="W163" s="148">
        <f t="shared" si="9"/>
        <v>143811.2919</v>
      </c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ht="12.0" customHeight="1">
      <c r="A164" s="7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45">
        <f t="shared" si="10"/>
        <v>124</v>
      </c>
      <c r="R164" s="146">
        <f t="shared" si="6"/>
        <v>1169.197495</v>
      </c>
      <c r="S164" s="146">
        <f t="shared" si="7"/>
        <v>436.4284679</v>
      </c>
      <c r="T164" s="146">
        <f t="shared" si="8"/>
        <v>732.769027</v>
      </c>
      <c r="U164" s="146">
        <f t="shared" si="11"/>
        <v>42371.86199</v>
      </c>
      <c r="V164" s="147">
        <f t="shared" si="12"/>
        <v>102608.6274</v>
      </c>
      <c r="W164" s="148">
        <f t="shared" si="9"/>
        <v>144980.4894</v>
      </c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ht="12.0" customHeight="1">
      <c r="A165" s="7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45">
        <f t="shared" si="10"/>
        <v>125</v>
      </c>
      <c r="R165" s="146">
        <f t="shared" si="6"/>
        <v>1169.197495</v>
      </c>
      <c r="S165" s="146">
        <f t="shared" si="7"/>
        <v>438.2469199</v>
      </c>
      <c r="T165" s="146">
        <f t="shared" si="8"/>
        <v>730.950575</v>
      </c>
      <c r="U165" s="146">
        <f t="shared" si="11"/>
        <v>42810.10891</v>
      </c>
      <c r="V165" s="147">
        <f t="shared" si="12"/>
        <v>103339.578</v>
      </c>
      <c r="W165" s="148">
        <f t="shared" si="9"/>
        <v>146149.6869</v>
      </c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ht="12.0" customHeight="1">
      <c r="A166" s="7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45">
        <f t="shared" si="10"/>
        <v>126</v>
      </c>
      <c r="R166" s="146">
        <f t="shared" si="6"/>
        <v>1169.197495</v>
      </c>
      <c r="S166" s="146">
        <f t="shared" si="7"/>
        <v>440.0729487</v>
      </c>
      <c r="T166" s="146">
        <f t="shared" si="8"/>
        <v>729.1245462</v>
      </c>
      <c r="U166" s="146">
        <f t="shared" si="11"/>
        <v>43250.18186</v>
      </c>
      <c r="V166" s="147">
        <f t="shared" si="12"/>
        <v>104068.7025</v>
      </c>
      <c r="W166" s="148">
        <f t="shared" si="9"/>
        <v>147318.8844</v>
      </c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ht="12.0" customHeight="1">
      <c r="A167" s="7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45">
        <f t="shared" si="10"/>
        <v>127</v>
      </c>
      <c r="R167" s="146">
        <f t="shared" si="6"/>
        <v>1169.197495</v>
      </c>
      <c r="S167" s="146">
        <f t="shared" si="7"/>
        <v>441.906586</v>
      </c>
      <c r="T167" s="146">
        <f t="shared" si="8"/>
        <v>727.2909089</v>
      </c>
      <c r="U167" s="146">
        <f t="shared" si="11"/>
        <v>43692.08845</v>
      </c>
      <c r="V167" s="147">
        <f t="shared" si="12"/>
        <v>104795.9934</v>
      </c>
      <c r="W167" s="148">
        <f t="shared" si="9"/>
        <v>148488.0819</v>
      </c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ht="12.0" customHeight="1">
      <c r="A168" s="7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45">
        <f t="shared" si="10"/>
        <v>128</v>
      </c>
      <c r="R168" s="146">
        <f t="shared" si="6"/>
        <v>1169.197495</v>
      </c>
      <c r="S168" s="146">
        <f t="shared" si="7"/>
        <v>443.7478635</v>
      </c>
      <c r="T168" s="146">
        <f t="shared" si="8"/>
        <v>725.4496315</v>
      </c>
      <c r="U168" s="146">
        <f t="shared" si="11"/>
        <v>44135.83631</v>
      </c>
      <c r="V168" s="147">
        <f t="shared" si="12"/>
        <v>105521.443</v>
      </c>
      <c r="W168" s="148">
        <f t="shared" si="9"/>
        <v>149657.2793</v>
      </c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ht="12.0" customHeight="1">
      <c r="A169" s="7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45">
        <f t="shared" si="10"/>
        <v>129</v>
      </c>
      <c r="R169" s="146">
        <f t="shared" si="6"/>
        <v>1169.197495</v>
      </c>
      <c r="S169" s="146">
        <f t="shared" si="7"/>
        <v>445.5968129</v>
      </c>
      <c r="T169" s="146">
        <f t="shared" si="8"/>
        <v>723.600682</v>
      </c>
      <c r="U169" s="146">
        <f t="shared" si="11"/>
        <v>44581.43313</v>
      </c>
      <c r="V169" s="147">
        <f t="shared" si="12"/>
        <v>106245.0437</v>
      </c>
      <c r="W169" s="148">
        <f t="shared" si="9"/>
        <v>150826.4768</v>
      </c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ht="12.0" customHeight="1">
      <c r="A170" s="7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45">
        <f t="shared" si="10"/>
        <v>130</v>
      </c>
      <c r="R170" s="146">
        <f t="shared" si="6"/>
        <v>1169.197495</v>
      </c>
      <c r="S170" s="146">
        <f t="shared" si="7"/>
        <v>447.4534663</v>
      </c>
      <c r="T170" s="146">
        <f t="shared" si="8"/>
        <v>721.7440286</v>
      </c>
      <c r="U170" s="146">
        <f t="shared" si="11"/>
        <v>45028.88659</v>
      </c>
      <c r="V170" s="147">
        <f t="shared" si="12"/>
        <v>106966.7877</v>
      </c>
      <c r="W170" s="148">
        <f t="shared" si="9"/>
        <v>151995.6743</v>
      </c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ht="12.0" customHeight="1">
      <c r="A171" s="7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45">
        <f t="shared" si="10"/>
        <v>131</v>
      </c>
      <c r="R171" s="146">
        <f t="shared" si="6"/>
        <v>1169.197495</v>
      </c>
      <c r="S171" s="146">
        <f t="shared" si="7"/>
        <v>449.3178557</v>
      </c>
      <c r="T171" s="146">
        <f t="shared" si="8"/>
        <v>719.8796392</v>
      </c>
      <c r="U171" s="146">
        <f t="shared" si="11"/>
        <v>45478.20445</v>
      </c>
      <c r="V171" s="147">
        <f t="shared" si="12"/>
        <v>107686.6674</v>
      </c>
      <c r="W171" s="148">
        <f t="shared" si="9"/>
        <v>153164.8718</v>
      </c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ht="12.0" customHeight="1">
      <c r="A172" s="7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45">
        <f t="shared" si="10"/>
        <v>132</v>
      </c>
      <c r="R172" s="146">
        <f t="shared" si="6"/>
        <v>1169.197495</v>
      </c>
      <c r="S172" s="146">
        <f t="shared" si="7"/>
        <v>451.1900135</v>
      </c>
      <c r="T172" s="146">
        <f t="shared" si="8"/>
        <v>718.0074815</v>
      </c>
      <c r="U172" s="146">
        <f t="shared" si="11"/>
        <v>45929.39446</v>
      </c>
      <c r="V172" s="147">
        <f t="shared" si="12"/>
        <v>108404.6749</v>
      </c>
      <c r="W172" s="148">
        <f t="shared" si="9"/>
        <v>154334.0693</v>
      </c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ht="12.0" customHeight="1">
      <c r="A173" s="7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45">
        <f t="shared" si="10"/>
        <v>133</v>
      </c>
      <c r="R173" s="146">
        <f t="shared" si="6"/>
        <v>1169.197495</v>
      </c>
      <c r="S173" s="146">
        <f t="shared" si="7"/>
        <v>453.0699718</v>
      </c>
      <c r="T173" s="146">
        <f t="shared" si="8"/>
        <v>716.1275231</v>
      </c>
      <c r="U173" s="146">
        <f t="shared" si="11"/>
        <v>46382.46443</v>
      </c>
      <c r="V173" s="147">
        <f t="shared" si="12"/>
        <v>109120.8024</v>
      </c>
      <c r="W173" s="148">
        <f t="shared" si="9"/>
        <v>155503.2668</v>
      </c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ht="12.0" customHeight="1">
      <c r="A174" s="7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45">
        <f t="shared" si="10"/>
        <v>134</v>
      </c>
      <c r="R174" s="146">
        <f t="shared" si="6"/>
        <v>1169.197495</v>
      </c>
      <c r="S174" s="146">
        <f t="shared" si="7"/>
        <v>454.9577634</v>
      </c>
      <c r="T174" s="146">
        <f t="shared" si="8"/>
        <v>714.2397315</v>
      </c>
      <c r="U174" s="146">
        <f t="shared" si="11"/>
        <v>46837.4222</v>
      </c>
      <c r="V174" s="147">
        <f t="shared" si="12"/>
        <v>109835.0421</v>
      </c>
      <c r="W174" s="148">
        <f t="shared" si="9"/>
        <v>156672.4643</v>
      </c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ht="12.0" customHeight="1">
      <c r="A175" s="7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45">
        <f t="shared" si="10"/>
        <v>135</v>
      </c>
      <c r="R175" s="146">
        <f t="shared" si="6"/>
        <v>1169.197495</v>
      </c>
      <c r="S175" s="146">
        <f t="shared" si="7"/>
        <v>456.8534207</v>
      </c>
      <c r="T175" s="146">
        <f t="shared" si="8"/>
        <v>712.3440742</v>
      </c>
      <c r="U175" s="146">
        <f t="shared" si="11"/>
        <v>47294.27562</v>
      </c>
      <c r="V175" s="147">
        <f t="shared" si="12"/>
        <v>110547.3862</v>
      </c>
      <c r="W175" s="148">
        <f t="shared" si="9"/>
        <v>157841.6618</v>
      </c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ht="12.0" customHeight="1">
      <c r="A176" s="7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45">
        <f t="shared" si="10"/>
        <v>136</v>
      </c>
      <c r="R176" s="146">
        <f t="shared" si="6"/>
        <v>1169.197495</v>
      </c>
      <c r="S176" s="146">
        <f t="shared" si="7"/>
        <v>458.7569767</v>
      </c>
      <c r="T176" s="146">
        <f t="shared" si="8"/>
        <v>710.4405183</v>
      </c>
      <c r="U176" s="146">
        <f t="shared" si="11"/>
        <v>47753.03259</v>
      </c>
      <c r="V176" s="147">
        <f t="shared" si="12"/>
        <v>111257.8267</v>
      </c>
      <c r="W176" s="148">
        <f t="shared" si="9"/>
        <v>159010.8593</v>
      </c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ht="12.0" customHeight="1">
      <c r="A177" s="7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45">
        <f t="shared" si="10"/>
        <v>137</v>
      </c>
      <c r="R177" s="146">
        <f t="shared" si="6"/>
        <v>1169.197495</v>
      </c>
      <c r="S177" s="146">
        <f t="shared" si="7"/>
        <v>460.6684641</v>
      </c>
      <c r="T177" s="146">
        <f t="shared" si="8"/>
        <v>708.5290309</v>
      </c>
      <c r="U177" s="146">
        <f t="shared" si="11"/>
        <v>48213.70106</v>
      </c>
      <c r="V177" s="147">
        <f t="shared" si="12"/>
        <v>111966.3557</v>
      </c>
      <c r="W177" s="148">
        <f t="shared" si="9"/>
        <v>160180.0568</v>
      </c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ht="12.0" customHeight="1">
      <c r="A178" s="7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45">
        <f t="shared" si="10"/>
        <v>138</v>
      </c>
      <c r="R178" s="146">
        <f t="shared" si="6"/>
        <v>1169.197495</v>
      </c>
      <c r="S178" s="146">
        <f t="shared" si="7"/>
        <v>462.587916</v>
      </c>
      <c r="T178" s="146">
        <f t="shared" si="8"/>
        <v>706.6095789</v>
      </c>
      <c r="U178" s="146">
        <f t="shared" si="11"/>
        <v>48676.28897</v>
      </c>
      <c r="V178" s="147">
        <f t="shared" si="12"/>
        <v>112672.9653</v>
      </c>
      <c r="W178" s="148">
        <f t="shared" si="9"/>
        <v>161349.2543</v>
      </c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ht="12.0" customHeight="1">
      <c r="A179" s="7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45">
        <f t="shared" si="10"/>
        <v>139</v>
      </c>
      <c r="R179" s="146">
        <f t="shared" si="6"/>
        <v>1169.197495</v>
      </c>
      <c r="S179" s="146">
        <f t="shared" si="7"/>
        <v>464.5153656</v>
      </c>
      <c r="T179" s="146">
        <f t="shared" si="8"/>
        <v>704.6821293</v>
      </c>
      <c r="U179" s="146">
        <f t="shared" si="11"/>
        <v>49140.80434</v>
      </c>
      <c r="V179" s="147">
        <f t="shared" si="12"/>
        <v>113377.6475</v>
      </c>
      <c r="W179" s="148">
        <f t="shared" si="9"/>
        <v>162518.4518</v>
      </c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ht="12.0" customHeight="1">
      <c r="A180" s="7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45">
        <f t="shared" si="10"/>
        <v>140</v>
      </c>
      <c r="R180" s="146">
        <f t="shared" si="6"/>
        <v>1169.197495</v>
      </c>
      <c r="S180" s="146">
        <f t="shared" si="7"/>
        <v>466.4508463</v>
      </c>
      <c r="T180" s="146">
        <f t="shared" si="8"/>
        <v>702.7466486</v>
      </c>
      <c r="U180" s="146">
        <f t="shared" si="11"/>
        <v>49607.25519</v>
      </c>
      <c r="V180" s="147">
        <f t="shared" si="12"/>
        <v>114080.3941</v>
      </c>
      <c r="W180" s="148">
        <f t="shared" si="9"/>
        <v>163687.6493</v>
      </c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ht="12.0" customHeight="1">
      <c r="A181" s="7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45">
        <f t="shared" si="10"/>
        <v>141</v>
      </c>
      <c r="R181" s="146">
        <f t="shared" si="6"/>
        <v>1169.197495</v>
      </c>
      <c r="S181" s="146">
        <f t="shared" si="7"/>
        <v>468.3943915</v>
      </c>
      <c r="T181" s="146">
        <f t="shared" si="8"/>
        <v>700.8031034</v>
      </c>
      <c r="U181" s="146">
        <f t="shared" si="11"/>
        <v>50075.64958</v>
      </c>
      <c r="V181" s="147">
        <f t="shared" si="12"/>
        <v>114781.1972</v>
      </c>
      <c r="W181" s="148">
        <f t="shared" si="9"/>
        <v>164856.8468</v>
      </c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ht="12.0" customHeight="1">
      <c r="A182" s="7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45">
        <f t="shared" si="10"/>
        <v>142</v>
      </c>
      <c r="R182" s="146">
        <f t="shared" si="6"/>
        <v>1169.197495</v>
      </c>
      <c r="S182" s="146">
        <f t="shared" si="7"/>
        <v>470.3460348</v>
      </c>
      <c r="T182" s="146">
        <f t="shared" si="8"/>
        <v>698.8514601</v>
      </c>
      <c r="U182" s="146">
        <f t="shared" si="11"/>
        <v>50545.99561</v>
      </c>
      <c r="V182" s="147">
        <f t="shared" si="12"/>
        <v>115480.0487</v>
      </c>
      <c r="W182" s="148">
        <f t="shared" si="9"/>
        <v>166026.0443</v>
      </c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ht="12.0" customHeight="1">
      <c r="A183" s="7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45">
        <f t="shared" si="10"/>
        <v>143</v>
      </c>
      <c r="R183" s="146">
        <f t="shared" si="6"/>
        <v>1169.197495</v>
      </c>
      <c r="S183" s="146">
        <f t="shared" si="7"/>
        <v>472.30581</v>
      </c>
      <c r="T183" s="146">
        <f t="shared" si="8"/>
        <v>696.8916849</v>
      </c>
      <c r="U183" s="146">
        <f t="shared" si="11"/>
        <v>51018.30142</v>
      </c>
      <c r="V183" s="147">
        <f t="shared" si="12"/>
        <v>116176.9404</v>
      </c>
      <c r="W183" s="148">
        <f t="shared" si="9"/>
        <v>167195.2418</v>
      </c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ht="12.0" customHeight="1">
      <c r="A184" s="7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45">
        <f t="shared" si="10"/>
        <v>144</v>
      </c>
      <c r="R184" s="146">
        <f t="shared" si="6"/>
        <v>1169.197495</v>
      </c>
      <c r="S184" s="146">
        <f t="shared" si="7"/>
        <v>474.2737508</v>
      </c>
      <c r="T184" s="146">
        <f t="shared" si="8"/>
        <v>694.9237441</v>
      </c>
      <c r="U184" s="146">
        <f t="shared" si="11"/>
        <v>51492.57517</v>
      </c>
      <c r="V184" s="147">
        <f t="shared" si="12"/>
        <v>116871.8641</v>
      </c>
      <c r="W184" s="148">
        <f t="shared" si="9"/>
        <v>168364.4393</v>
      </c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ht="12.0" customHeight="1">
      <c r="A185" s="7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45">
        <f t="shared" si="10"/>
        <v>145</v>
      </c>
      <c r="R185" s="146">
        <f t="shared" si="6"/>
        <v>1169.197495</v>
      </c>
      <c r="S185" s="146">
        <f t="shared" si="7"/>
        <v>476.2498915</v>
      </c>
      <c r="T185" s="146">
        <f t="shared" si="8"/>
        <v>692.9476034</v>
      </c>
      <c r="U185" s="146">
        <f t="shared" si="11"/>
        <v>51968.82506</v>
      </c>
      <c r="V185" s="147">
        <f t="shared" si="12"/>
        <v>117564.8117</v>
      </c>
      <c r="W185" s="148">
        <f t="shared" si="9"/>
        <v>169533.6368</v>
      </c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ht="12.0" customHeight="1">
      <c r="A186" s="7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45">
        <f t="shared" si="10"/>
        <v>146</v>
      </c>
      <c r="R186" s="146">
        <f t="shared" si="6"/>
        <v>1169.197495</v>
      </c>
      <c r="S186" s="146">
        <f t="shared" si="7"/>
        <v>478.234266</v>
      </c>
      <c r="T186" s="146">
        <f t="shared" si="8"/>
        <v>690.9632289</v>
      </c>
      <c r="U186" s="146">
        <f t="shared" si="11"/>
        <v>52447.05933</v>
      </c>
      <c r="V186" s="147">
        <f t="shared" si="12"/>
        <v>118255.7749</v>
      </c>
      <c r="W186" s="148">
        <f t="shared" si="9"/>
        <v>170702.8343</v>
      </c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ht="12.0" customHeight="1">
      <c r="A187" s="7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45">
        <f t="shared" si="10"/>
        <v>147</v>
      </c>
      <c r="R187" s="146">
        <f t="shared" si="6"/>
        <v>1169.197495</v>
      </c>
      <c r="S187" s="146">
        <f t="shared" si="7"/>
        <v>480.2269088</v>
      </c>
      <c r="T187" s="146">
        <f t="shared" si="8"/>
        <v>688.9705861</v>
      </c>
      <c r="U187" s="146">
        <f t="shared" si="11"/>
        <v>52927.28624</v>
      </c>
      <c r="V187" s="147">
        <f t="shared" si="12"/>
        <v>118944.7455</v>
      </c>
      <c r="W187" s="148">
        <f t="shared" si="9"/>
        <v>171872.0318</v>
      </c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ht="12.0" customHeight="1">
      <c r="A188" s="7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45">
        <f t="shared" si="10"/>
        <v>148</v>
      </c>
      <c r="R188" s="146">
        <f t="shared" si="6"/>
        <v>1169.197495</v>
      </c>
      <c r="S188" s="146">
        <f t="shared" si="7"/>
        <v>482.2278543</v>
      </c>
      <c r="T188" s="146">
        <f t="shared" si="8"/>
        <v>686.9696407</v>
      </c>
      <c r="U188" s="146">
        <f t="shared" si="11"/>
        <v>53409.51409</v>
      </c>
      <c r="V188" s="147">
        <f t="shared" si="12"/>
        <v>119631.7152</v>
      </c>
      <c r="W188" s="148">
        <f t="shared" si="9"/>
        <v>173041.2292</v>
      </c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ht="12.0" customHeight="1">
      <c r="A189" s="7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45">
        <f t="shared" si="10"/>
        <v>149</v>
      </c>
      <c r="R189" s="146">
        <f t="shared" si="6"/>
        <v>1169.197495</v>
      </c>
      <c r="S189" s="146">
        <f t="shared" si="7"/>
        <v>484.237137</v>
      </c>
      <c r="T189" s="146">
        <f t="shared" si="8"/>
        <v>684.9603579</v>
      </c>
      <c r="U189" s="146">
        <f t="shared" si="11"/>
        <v>53893.75123</v>
      </c>
      <c r="V189" s="147">
        <f t="shared" si="12"/>
        <v>120316.6755</v>
      </c>
      <c r="W189" s="148">
        <f t="shared" si="9"/>
        <v>174210.4267</v>
      </c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ht="12.0" customHeight="1">
      <c r="A190" s="7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45">
        <f t="shared" si="10"/>
        <v>150</v>
      </c>
      <c r="R190" s="146">
        <f t="shared" si="6"/>
        <v>1169.197495</v>
      </c>
      <c r="S190" s="146">
        <f t="shared" si="7"/>
        <v>486.2547917</v>
      </c>
      <c r="T190" s="146">
        <f t="shared" si="8"/>
        <v>682.9427032</v>
      </c>
      <c r="U190" s="146">
        <f t="shared" si="11"/>
        <v>54380.00602</v>
      </c>
      <c r="V190" s="147">
        <f t="shared" si="12"/>
        <v>120999.6182</v>
      </c>
      <c r="W190" s="148">
        <f t="shared" si="9"/>
        <v>175379.6242</v>
      </c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ht="12.0" customHeight="1">
      <c r="A191" s="7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45">
        <f t="shared" si="10"/>
        <v>151</v>
      </c>
      <c r="R191" s="146">
        <f t="shared" si="6"/>
        <v>1169.197495</v>
      </c>
      <c r="S191" s="146">
        <f t="shared" si="7"/>
        <v>488.2808533</v>
      </c>
      <c r="T191" s="146">
        <f t="shared" si="8"/>
        <v>680.9166416</v>
      </c>
      <c r="U191" s="146">
        <f t="shared" si="11"/>
        <v>54868.28688</v>
      </c>
      <c r="V191" s="147">
        <f t="shared" si="12"/>
        <v>121680.5349</v>
      </c>
      <c r="W191" s="148">
        <f t="shared" si="9"/>
        <v>176548.8217</v>
      </c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ht="12.0" customHeight="1">
      <c r="A192" s="7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45">
        <f t="shared" si="10"/>
        <v>152</v>
      </c>
      <c r="R192" s="146">
        <f t="shared" si="6"/>
        <v>1169.197495</v>
      </c>
      <c r="S192" s="146">
        <f t="shared" si="7"/>
        <v>490.3153569</v>
      </c>
      <c r="T192" s="146">
        <f t="shared" si="8"/>
        <v>678.882138</v>
      </c>
      <c r="U192" s="146">
        <f t="shared" si="11"/>
        <v>55358.60223</v>
      </c>
      <c r="V192" s="147">
        <f t="shared" si="12"/>
        <v>122359.417</v>
      </c>
      <c r="W192" s="148">
        <f t="shared" si="9"/>
        <v>177718.0192</v>
      </c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ht="12.0" customHeight="1">
      <c r="A193" s="7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45">
        <f t="shared" si="10"/>
        <v>153</v>
      </c>
      <c r="R193" s="146">
        <f t="shared" si="6"/>
        <v>1169.197495</v>
      </c>
      <c r="S193" s="146">
        <f t="shared" si="7"/>
        <v>492.3583376</v>
      </c>
      <c r="T193" s="146">
        <f t="shared" si="8"/>
        <v>676.8391574</v>
      </c>
      <c r="U193" s="146">
        <f t="shared" si="11"/>
        <v>55850.96057</v>
      </c>
      <c r="V193" s="147">
        <f t="shared" si="12"/>
        <v>123036.2562</v>
      </c>
      <c r="W193" s="148">
        <f t="shared" si="9"/>
        <v>178887.2167</v>
      </c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ht="12.0" customHeight="1">
      <c r="A194" s="7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45">
        <f t="shared" si="10"/>
        <v>154</v>
      </c>
      <c r="R194" s="146">
        <f t="shared" si="6"/>
        <v>1169.197495</v>
      </c>
      <c r="S194" s="146">
        <f t="shared" si="7"/>
        <v>494.4098306</v>
      </c>
      <c r="T194" s="146">
        <f t="shared" si="8"/>
        <v>674.7876643</v>
      </c>
      <c r="U194" s="146">
        <f t="shared" si="11"/>
        <v>56345.3704</v>
      </c>
      <c r="V194" s="147">
        <f t="shared" si="12"/>
        <v>123711.0438</v>
      </c>
      <c r="W194" s="148">
        <f t="shared" si="9"/>
        <v>180056.4142</v>
      </c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ht="12.0" customHeight="1">
      <c r="A195" s="7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45">
        <f t="shared" si="10"/>
        <v>155</v>
      </c>
      <c r="R195" s="146">
        <f t="shared" si="6"/>
        <v>1169.197495</v>
      </c>
      <c r="S195" s="146">
        <f t="shared" si="7"/>
        <v>496.4698716</v>
      </c>
      <c r="T195" s="146">
        <f t="shared" si="8"/>
        <v>672.7276233</v>
      </c>
      <c r="U195" s="146">
        <f t="shared" si="11"/>
        <v>56841.84027</v>
      </c>
      <c r="V195" s="147">
        <f t="shared" si="12"/>
        <v>124383.7714</v>
      </c>
      <c r="W195" s="148">
        <f t="shared" si="9"/>
        <v>181225.6117</v>
      </c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ht="12.0" customHeight="1">
      <c r="A196" s="7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45">
        <f t="shared" si="10"/>
        <v>156</v>
      </c>
      <c r="R196" s="146">
        <f t="shared" si="6"/>
        <v>1169.197495</v>
      </c>
      <c r="S196" s="146">
        <f t="shared" si="7"/>
        <v>498.5384961</v>
      </c>
      <c r="T196" s="146">
        <f t="shared" si="8"/>
        <v>670.6589989</v>
      </c>
      <c r="U196" s="146">
        <f t="shared" si="11"/>
        <v>57340.37877</v>
      </c>
      <c r="V196" s="147">
        <f t="shared" si="12"/>
        <v>125054.4304</v>
      </c>
      <c r="W196" s="148">
        <f t="shared" si="9"/>
        <v>182394.8092</v>
      </c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ht="12.0" customHeight="1">
      <c r="A197" s="7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45">
        <f t="shared" si="10"/>
        <v>157</v>
      </c>
      <c r="R197" s="146">
        <f t="shared" si="6"/>
        <v>1169.197495</v>
      </c>
      <c r="S197" s="146">
        <f t="shared" si="7"/>
        <v>500.6157398</v>
      </c>
      <c r="T197" s="146">
        <f t="shared" si="8"/>
        <v>668.5817551</v>
      </c>
      <c r="U197" s="146">
        <f t="shared" si="11"/>
        <v>57840.99451</v>
      </c>
      <c r="V197" s="147">
        <f t="shared" si="12"/>
        <v>125723.0122</v>
      </c>
      <c r="W197" s="148">
        <f t="shared" si="9"/>
        <v>183564.0067</v>
      </c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ht="12.0" customHeight="1">
      <c r="A198" s="7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45">
        <f t="shared" si="10"/>
        <v>158</v>
      </c>
      <c r="R198" s="146">
        <f t="shared" si="6"/>
        <v>1169.197495</v>
      </c>
      <c r="S198" s="146">
        <f t="shared" si="7"/>
        <v>502.7016387</v>
      </c>
      <c r="T198" s="146">
        <f t="shared" si="8"/>
        <v>666.4958562</v>
      </c>
      <c r="U198" s="146">
        <f t="shared" si="11"/>
        <v>58343.69615</v>
      </c>
      <c r="V198" s="147">
        <f t="shared" si="12"/>
        <v>126389.5081</v>
      </c>
      <c r="W198" s="148">
        <f t="shared" si="9"/>
        <v>184733.2042</v>
      </c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ht="12.0" customHeight="1">
      <c r="A199" s="7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45">
        <f t="shared" si="10"/>
        <v>159</v>
      </c>
      <c r="R199" s="146">
        <f t="shared" si="6"/>
        <v>1169.197495</v>
      </c>
      <c r="S199" s="146">
        <f t="shared" si="7"/>
        <v>504.7962289</v>
      </c>
      <c r="T199" s="146">
        <f t="shared" si="8"/>
        <v>664.4012661</v>
      </c>
      <c r="U199" s="146">
        <f t="shared" si="11"/>
        <v>58848.49238</v>
      </c>
      <c r="V199" s="147">
        <f t="shared" si="12"/>
        <v>127053.9093</v>
      </c>
      <c r="W199" s="148">
        <f t="shared" si="9"/>
        <v>185902.4017</v>
      </c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ht="12.0" customHeight="1">
      <c r="A200" s="7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45">
        <f t="shared" si="10"/>
        <v>160</v>
      </c>
      <c r="R200" s="146">
        <f t="shared" si="6"/>
        <v>1169.197495</v>
      </c>
      <c r="S200" s="146">
        <f t="shared" si="7"/>
        <v>506.8995465</v>
      </c>
      <c r="T200" s="146">
        <f t="shared" si="8"/>
        <v>662.2979484</v>
      </c>
      <c r="U200" s="146">
        <f t="shared" si="11"/>
        <v>59355.39192</v>
      </c>
      <c r="V200" s="147">
        <f t="shared" si="12"/>
        <v>127716.2073</v>
      </c>
      <c r="W200" s="148">
        <f t="shared" si="9"/>
        <v>187071.5992</v>
      </c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ht="12.0" customHeight="1">
      <c r="A201" s="7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45">
        <f t="shared" si="10"/>
        <v>161</v>
      </c>
      <c r="R201" s="146">
        <f t="shared" si="6"/>
        <v>1169.197495</v>
      </c>
      <c r="S201" s="146">
        <f t="shared" si="7"/>
        <v>509.0116279</v>
      </c>
      <c r="T201" s="146">
        <f t="shared" si="8"/>
        <v>660.185867</v>
      </c>
      <c r="U201" s="146">
        <f t="shared" si="11"/>
        <v>59864.40355</v>
      </c>
      <c r="V201" s="147">
        <f t="shared" si="12"/>
        <v>128376.3931</v>
      </c>
      <c r="W201" s="148">
        <f t="shared" si="9"/>
        <v>188240.7967</v>
      </c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ht="12.0" customHeight="1">
      <c r="A202" s="7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45">
        <f t="shared" si="10"/>
        <v>162</v>
      </c>
      <c r="R202" s="146">
        <f t="shared" si="6"/>
        <v>1169.197495</v>
      </c>
      <c r="S202" s="146">
        <f t="shared" si="7"/>
        <v>511.1325097</v>
      </c>
      <c r="T202" s="146">
        <f t="shared" si="8"/>
        <v>658.0649852</v>
      </c>
      <c r="U202" s="146">
        <f t="shared" si="11"/>
        <v>60375.53606</v>
      </c>
      <c r="V202" s="147">
        <f t="shared" si="12"/>
        <v>129034.4581</v>
      </c>
      <c r="W202" s="148">
        <f t="shared" si="9"/>
        <v>189409.9942</v>
      </c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ht="12.0" customHeight="1">
      <c r="A203" s="7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45">
        <f t="shared" si="10"/>
        <v>163</v>
      </c>
      <c r="R203" s="146">
        <f t="shared" si="6"/>
        <v>1169.197495</v>
      </c>
      <c r="S203" s="146">
        <f t="shared" si="7"/>
        <v>513.2622285</v>
      </c>
      <c r="T203" s="146">
        <f t="shared" si="8"/>
        <v>655.9352664</v>
      </c>
      <c r="U203" s="146">
        <f t="shared" si="11"/>
        <v>60888.79829</v>
      </c>
      <c r="V203" s="147">
        <f t="shared" si="12"/>
        <v>129690.3934</v>
      </c>
      <c r="W203" s="148">
        <f t="shared" si="9"/>
        <v>190579.1917</v>
      </c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ht="12.0" customHeight="1">
      <c r="A204" s="7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45">
        <f t="shared" si="10"/>
        <v>164</v>
      </c>
      <c r="R204" s="146">
        <f t="shared" si="6"/>
        <v>1169.197495</v>
      </c>
      <c r="S204" s="146">
        <f t="shared" si="7"/>
        <v>515.4008211</v>
      </c>
      <c r="T204" s="146">
        <f t="shared" si="8"/>
        <v>653.7966738</v>
      </c>
      <c r="U204" s="146">
        <f t="shared" si="11"/>
        <v>61404.19911</v>
      </c>
      <c r="V204" s="147">
        <f t="shared" si="12"/>
        <v>130344.1901</v>
      </c>
      <c r="W204" s="148">
        <f t="shared" si="9"/>
        <v>191748.3892</v>
      </c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ht="12.0" customHeight="1">
      <c r="A205" s="7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45">
        <f t="shared" si="10"/>
        <v>165</v>
      </c>
      <c r="R205" s="146">
        <f t="shared" si="6"/>
        <v>1169.197495</v>
      </c>
      <c r="S205" s="146">
        <f t="shared" si="7"/>
        <v>517.5483245</v>
      </c>
      <c r="T205" s="146">
        <f t="shared" si="8"/>
        <v>651.6491704</v>
      </c>
      <c r="U205" s="146">
        <f t="shared" si="11"/>
        <v>61921.74743</v>
      </c>
      <c r="V205" s="147">
        <f t="shared" si="12"/>
        <v>130995.8392</v>
      </c>
      <c r="W205" s="148">
        <f t="shared" si="9"/>
        <v>192917.5867</v>
      </c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ht="12.0" customHeight="1">
      <c r="A206" s="7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45">
        <f t="shared" si="10"/>
        <v>166</v>
      </c>
      <c r="R206" s="146">
        <f t="shared" si="6"/>
        <v>1169.197495</v>
      </c>
      <c r="S206" s="146">
        <f t="shared" si="7"/>
        <v>519.7047759</v>
      </c>
      <c r="T206" s="146">
        <f t="shared" si="8"/>
        <v>649.492719</v>
      </c>
      <c r="U206" s="146">
        <f t="shared" si="11"/>
        <v>62441.45221</v>
      </c>
      <c r="V206" s="147">
        <f t="shared" si="12"/>
        <v>131645.3319</v>
      </c>
      <c r="W206" s="148">
        <f t="shared" si="9"/>
        <v>194086.7842</v>
      </c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ht="12.0" customHeight="1">
      <c r="A207" s="7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45">
        <f t="shared" si="10"/>
        <v>167</v>
      </c>
      <c r="R207" s="146">
        <f t="shared" si="6"/>
        <v>1169.197495</v>
      </c>
      <c r="S207" s="146">
        <f t="shared" si="7"/>
        <v>521.8702125</v>
      </c>
      <c r="T207" s="146">
        <f t="shared" si="8"/>
        <v>647.3272825</v>
      </c>
      <c r="U207" s="146">
        <f t="shared" si="11"/>
        <v>62963.32242</v>
      </c>
      <c r="V207" s="147">
        <f t="shared" si="12"/>
        <v>132292.6592</v>
      </c>
      <c r="W207" s="148">
        <f t="shared" si="9"/>
        <v>195255.9817</v>
      </c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ht="12.0" customHeight="1">
      <c r="A208" s="7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45">
        <f t="shared" si="10"/>
        <v>168</v>
      </c>
      <c r="R208" s="146">
        <f t="shared" si="6"/>
        <v>1169.197495</v>
      </c>
      <c r="S208" s="146">
        <f t="shared" si="7"/>
        <v>524.0446717</v>
      </c>
      <c r="T208" s="146">
        <f t="shared" si="8"/>
        <v>645.1528232</v>
      </c>
      <c r="U208" s="146">
        <f t="shared" si="11"/>
        <v>63487.36709</v>
      </c>
      <c r="V208" s="147">
        <f t="shared" si="12"/>
        <v>132937.8121</v>
      </c>
      <c r="W208" s="148">
        <f t="shared" si="9"/>
        <v>196425.1791</v>
      </c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ht="12.0" customHeight="1">
      <c r="A209" s="7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45">
        <f t="shared" si="10"/>
        <v>169</v>
      </c>
      <c r="R209" s="146">
        <f t="shared" si="6"/>
        <v>1169.197495</v>
      </c>
      <c r="S209" s="146">
        <f t="shared" si="7"/>
        <v>526.2281911</v>
      </c>
      <c r="T209" s="146">
        <f t="shared" si="8"/>
        <v>642.9693038</v>
      </c>
      <c r="U209" s="146">
        <f t="shared" si="11"/>
        <v>64013.59528</v>
      </c>
      <c r="V209" s="147">
        <f t="shared" si="12"/>
        <v>133580.7814</v>
      </c>
      <c r="W209" s="148">
        <f t="shared" si="9"/>
        <v>197594.3766</v>
      </c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ht="12.0" customHeight="1">
      <c r="A210" s="7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45">
        <f t="shared" si="10"/>
        <v>170</v>
      </c>
      <c r="R210" s="146">
        <f t="shared" si="6"/>
        <v>1169.197495</v>
      </c>
      <c r="S210" s="146">
        <f t="shared" si="7"/>
        <v>528.4208086</v>
      </c>
      <c r="T210" s="146">
        <f t="shared" si="8"/>
        <v>640.7766863</v>
      </c>
      <c r="U210" s="146">
        <f t="shared" si="11"/>
        <v>64542.01609</v>
      </c>
      <c r="V210" s="147">
        <f t="shared" si="12"/>
        <v>134221.558</v>
      </c>
      <c r="W210" s="148">
        <f t="shared" si="9"/>
        <v>198763.5741</v>
      </c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ht="12.0" customHeight="1">
      <c r="A211" s="7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45">
        <f t="shared" si="10"/>
        <v>171</v>
      </c>
      <c r="R211" s="146">
        <f t="shared" si="6"/>
        <v>1169.197495</v>
      </c>
      <c r="S211" s="146">
        <f t="shared" si="7"/>
        <v>530.622562</v>
      </c>
      <c r="T211" s="146">
        <f t="shared" si="8"/>
        <v>638.5749329</v>
      </c>
      <c r="U211" s="146">
        <f t="shared" si="11"/>
        <v>65072.63866</v>
      </c>
      <c r="V211" s="147">
        <f t="shared" si="12"/>
        <v>134860.133</v>
      </c>
      <c r="W211" s="148">
        <f t="shared" si="9"/>
        <v>199932.7716</v>
      </c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ht="12.0" customHeight="1">
      <c r="A212" s="7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45">
        <f t="shared" si="10"/>
        <v>172</v>
      </c>
      <c r="R212" s="146">
        <f t="shared" si="6"/>
        <v>1169.197495</v>
      </c>
      <c r="S212" s="146">
        <f t="shared" si="7"/>
        <v>532.8334893</v>
      </c>
      <c r="T212" s="146">
        <f t="shared" si="8"/>
        <v>636.3640056</v>
      </c>
      <c r="U212" s="146">
        <f t="shared" si="11"/>
        <v>65605.47214</v>
      </c>
      <c r="V212" s="147">
        <f t="shared" si="12"/>
        <v>135496.497</v>
      </c>
      <c r="W212" s="148">
        <f t="shared" si="9"/>
        <v>201101.9691</v>
      </c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ht="12.0" customHeight="1">
      <c r="A213" s="7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45">
        <f t="shared" si="10"/>
        <v>173</v>
      </c>
      <c r="R213" s="146">
        <f t="shared" si="6"/>
        <v>1169.197495</v>
      </c>
      <c r="S213" s="146">
        <f t="shared" si="7"/>
        <v>535.0536289</v>
      </c>
      <c r="T213" s="146">
        <f t="shared" si="8"/>
        <v>634.1438661</v>
      </c>
      <c r="U213" s="146">
        <f t="shared" si="11"/>
        <v>66140.52577</v>
      </c>
      <c r="V213" s="147">
        <f t="shared" si="12"/>
        <v>136130.6408</v>
      </c>
      <c r="W213" s="148">
        <f t="shared" si="9"/>
        <v>202271.1666</v>
      </c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ht="12.0" customHeight="1">
      <c r="A214" s="7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45">
        <f t="shared" si="10"/>
        <v>174</v>
      </c>
      <c r="R214" s="146">
        <f t="shared" si="6"/>
        <v>1169.197495</v>
      </c>
      <c r="S214" s="146">
        <f t="shared" si="7"/>
        <v>537.283019</v>
      </c>
      <c r="T214" s="146">
        <f t="shared" si="8"/>
        <v>631.9144759</v>
      </c>
      <c r="U214" s="146">
        <f t="shared" si="11"/>
        <v>66677.80879</v>
      </c>
      <c r="V214" s="147">
        <f t="shared" si="12"/>
        <v>136762.5553</v>
      </c>
      <c r="W214" s="148">
        <f t="shared" si="9"/>
        <v>203440.3641</v>
      </c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ht="12.0" customHeight="1">
      <c r="A215" s="7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45">
        <f t="shared" si="10"/>
        <v>175</v>
      </c>
      <c r="R215" s="146">
        <f t="shared" si="6"/>
        <v>1169.197495</v>
      </c>
      <c r="S215" s="146">
        <f t="shared" si="7"/>
        <v>539.5216982</v>
      </c>
      <c r="T215" s="146">
        <f t="shared" si="8"/>
        <v>629.6757967</v>
      </c>
      <c r="U215" s="146">
        <f t="shared" si="11"/>
        <v>67217.33049</v>
      </c>
      <c r="V215" s="147">
        <f t="shared" si="12"/>
        <v>137392.2311</v>
      </c>
      <c r="W215" s="148">
        <f t="shared" si="9"/>
        <v>204609.5616</v>
      </c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ht="12.0" customHeight="1">
      <c r="A216" s="7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45">
        <f t="shared" si="10"/>
        <v>176</v>
      </c>
      <c r="R216" s="146">
        <f t="shared" si="6"/>
        <v>1169.197495</v>
      </c>
      <c r="S216" s="146">
        <f t="shared" si="7"/>
        <v>541.7697053</v>
      </c>
      <c r="T216" s="146">
        <f t="shared" si="8"/>
        <v>627.4277896</v>
      </c>
      <c r="U216" s="146">
        <f t="shared" si="11"/>
        <v>67759.1002</v>
      </c>
      <c r="V216" s="147">
        <f t="shared" si="12"/>
        <v>138019.6589</v>
      </c>
      <c r="W216" s="148">
        <f t="shared" si="9"/>
        <v>205778.7591</v>
      </c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ht="12.0" customHeight="1">
      <c r="A217" s="7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45">
        <f t="shared" si="10"/>
        <v>177</v>
      </c>
      <c r="R217" s="146">
        <f t="shared" si="6"/>
        <v>1169.197495</v>
      </c>
      <c r="S217" s="146">
        <f t="shared" si="7"/>
        <v>544.0270791</v>
      </c>
      <c r="T217" s="146">
        <f t="shared" si="8"/>
        <v>625.1704158</v>
      </c>
      <c r="U217" s="146">
        <f t="shared" si="11"/>
        <v>68303.12728</v>
      </c>
      <c r="V217" s="147">
        <f t="shared" si="12"/>
        <v>138644.8293</v>
      </c>
      <c r="W217" s="148">
        <f t="shared" si="9"/>
        <v>206947.9566</v>
      </c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ht="12.0" customHeight="1">
      <c r="A218" s="7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45">
        <f t="shared" si="10"/>
        <v>178</v>
      </c>
      <c r="R218" s="146">
        <f t="shared" si="6"/>
        <v>1169.197495</v>
      </c>
      <c r="S218" s="146">
        <f t="shared" si="7"/>
        <v>546.2938586</v>
      </c>
      <c r="T218" s="146">
        <f t="shared" si="8"/>
        <v>622.9036364</v>
      </c>
      <c r="U218" s="146">
        <f t="shared" si="11"/>
        <v>68849.42113</v>
      </c>
      <c r="V218" s="147">
        <f t="shared" si="12"/>
        <v>139267.733</v>
      </c>
      <c r="W218" s="148">
        <f t="shared" si="9"/>
        <v>208117.1541</v>
      </c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ht="12.0" customHeight="1">
      <c r="A219" s="7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45">
        <f t="shared" si="10"/>
        <v>179</v>
      </c>
      <c r="R219" s="146">
        <f t="shared" si="6"/>
        <v>1169.197495</v>
      </c>
      <c r="S219" s="146">
        <f t="shared" si="7"/>
        <v>548.570083</v>
      </c>
      <c r="T219" s="146">
        <f t="shared" si="8"/>
        <v>620.6274119</v>
      </c>
      <c r="U219" s="146">
        <f t="shared" si="11"/>
        <v>69397.99122</v>
      </c>
      <c r="V219" s="147">
        <f t="shared" si="12"/>
        <v>139888.3604</v>
      </c>
      <c r="W219" s="148">
        <f t="shared" si="9"/>
        <v>209286.3516</v>
      </c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ht="12.0" customHeight="1">
      <c r="A220" s="7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45">
        <f t="shared" si="10"/>
        <v>180</v>
      </c>
      <c r="R220" s="146">
        <f t="shared" si="6"/>
        <v>1169.197495</v>
      </c>
      <c r="S220" s="146">
        <f t="shared" si="7"/>
        <v>550.8557917</v>
      </c>
      <c r="T220" s="146">
        <f t="shared" si="8"/>
        <v>618.3417033</v>
      </c>
      <c r="U220" s="146">
        <f t="shared" si="11"/>
        <v>69948.84701</v>
      </c>
      <c r="V220" s="147">
        <f t="shared" si="12"/>
        <v>140506.7021</v>
      </c>
      <c r="W220" s="148">
        <f t="shared" si="9"/>
        <v>210455.5491</v>
      </c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ht="12.0" customHeight="1">
      <c r="A221" s="7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45">
        <f t="shared" si="10"/>
        <v>181</v>
      </c>
      <c r="R221" s="146">
        <f t="shared" si="6"/>
        <v>1169.197495</v>
      </c>
      <c r="S221" s="146">
        <f t="shared" si="7"/>
        <v>553.1510241</v>
      </c>
      <c r="T221" s="146">
        <f t="shared" si="8"/>
        <v>616.0464708</v>
      </c>
      <c r="U221" s="146">
        <f t="shared" si="11"/>
        <v>70501.99803</v>
      </c>
      <c r="V221" s="147">
        <f t="shared" si="12"/>
        <v>141122.7485</v>
      </c>
      <c r="W221" s="148">
        <f t="shared" si="9"/>
        <v>211624.7466</v>
      </c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ht="12.0" customHeight="1">
      <c r="A222" s="7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45">
        <f t="shared" si="10"/>
        <v>182</v>
      </c>
      <c r="R222" s="146">
        <f t="shared" si="6"/>
        <v>1169.197495</v>
      </c>
      <c r="S222" s="146">
        <f t="shared" si="7"/>
        <v>555.4558201</v>
      </c>
      <c r="T222" s="146">
        <f t="shared" si="8"/>
        <v>613.7416749</v>
      </c>
      <c r="U222" s="146">
        <f t="shared" si="11"/>
        <v>71057.45385</v>
      </c>
      <c r="V222" s="147">
        <f t="shared" si="12"/>
        <v>141736.4902</v>
      </c>
      <c r="W222" s="148">
        <f t="shared" si="9"/>
        <v>212793.9441</v>
      </c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ht="12.0" customHeight="1">
      <c r="A223" s="7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45">
        <f t="shared" si="10"/>
        <v>183</v>
      </c>
      <c r="R223" s="146">
        <f t="shared" si="6"/>
        <v>1169.197495</v>
      </c>
      <c r="S223" s="146">
        <f t="shared" si="7"/>
        <v>557.7702193</v>
      </c>
      <c r="T223" s="146">
        <f t="shared" si="8"/>
        <v>611.4272756</v>
      </c>
      <c r="U223" s="146">
        <f t="shared" si="11"/>
        <v>71615.22407</v>
      </c>
      <c r="V223" s="147">
        <f t="shared" si="12"/>
        <v>142347.9175</v>
      </c>
      <c r="W223" s="148">
        <f t="shared" si="9"/>
        <v>213963.1416</v>
      </c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ht="12.0" customHeight="1">
      <c r="A224" s="7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45">
        <f t="shared" si="10"/>
        <v>184</v>
      </c>
      <c r="R224" s="146">
        <f t="shared" si="6"/>
        <v>1169.197495</v>
      </c>
      <c r="S224" s="146">
        <f t="shared" si="7"/>
        <v>560.0942619</v>
      </c>
      <c r="T224" s="146">
        <f t="shared" si="8"/>
        <v>609.103233</v>
      </c>
      <c r="U224" s="146">
        <f t="shared" si="11"/>
        <v>72175.31833</v>
      </c>
      <c r="V224" s="147">
        <f t="shared" si="12"/>
        <v>142957.0207</v>
      </c>
      <c r="W224" s="148">
        <f t="shared" si="9"/>
        <v>215132.3391</v>
      </c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ht="12.0" customHeight="1">
      <c r="A225" s="7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45">
        <f t="shared" si="10"/>
        <v>185</v>
      </c>
      <c r="R225" s="146">
        <f t="shared" si="6"/>
        <v>1169.197495</v>
      </c>
      <c r="S225" s="146">
        <f t="shared" si="7"/>
        <v>562.427988</v>
      </c>
      <c r="T225" s="146">
        <f t="shared" si="8"/>
        <v>606.7695069</v>
      </c>
      <c r="U225" s="146">
        <f t="shared" si="11"/>
        <v>72737.74632</v>
      </c>
      <c r="V225" s="147">
        <f t="shared" si="12"/>
        <v>143563.7902</v>
      </c>
      <c r="W225" s="148">
        <f t="shared" si="9"/>
        <v>216301.5366</v>
      </c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ht="12.0" customHeight="1">
      <c r="A226" s="7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45">
        <f t="shared" si="10"/>
        <v>186</v>
      </c>
      <c r="R226" s="146">
        <f t="shared" si="6"/>
        <v>1169.197495</v>
      </c>
      <c r="S226" s="146">
        <f t="shared" si="7"/>
        <v>564.7714379</v>
      </c>
      <c r="T226" s="146">
        <f t="shared" si="8"/>
        <v>604.426057</v>
      </c>
      <c r="U226" s="146">
        <f t="shared" si="11"/>
        <v>73302.51776</v>
      </c>
      <c r="V226" s="147">
        <f t="shared" si="12"/>
        <v>144168.2163</v>
      </c>
      <c r="W226" s="148">
        <f t="shared" si="9"/>
        <v>217470.7341</v>
      </c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ht="12.0" customHeight="1">
      <c r="A227" s="7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45">
        <f t="shared" si="10"/>
        <v>187</v>
      </c>
      <c r="R227" s="146">
        <f t="shared" si="6"/>
        <v>1169.197495</v>
      </c>
      <c r="S227" s="146">
        <f t="shared" si="7"/>
        <v>567.1246523</v>
      </c>
      <c r="T227" s="146">
        <f t="shared" si="8"/>
        <v>602.0728427</v>
      </c>
      <c r="U227" s="146">
        <f t="shared" si="11"/>
        <v>73869.64241</v>
      </c>
      <c r="V227" s="147">
        <f t="shared" si="12"/>
        <v>144770.2891</v>
      </c>
      <c r="W227" s="148">
        <f t="shared" si="9"/>
        <v>218639.9316</v>
      </c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ht="12.0" customHeight="1">
      <c r="A228" s="7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45">
        <f t="shared" si="10"/>
        <v>188</v>
      </c>
      <c r="R228" s="146">
        <f t="shared" si="6"/>
        <v>1169.197495</v>
      </c>
      <c r="S228" s="146">
        <f t="shared" si="7"/>
        <v>569.4876716</v>
      </c>
      <c r="T228" s="146">
        <f t="shared" si="8"/>
        <v>599.7098233</v>
      </c>
      <c r="U228" s="146">
        <f t="shared" si="11"/>
        <v>74439.13008</v>
      </c>
      <c r="V228" s="147">
        <f t="shared" si="12"/>
        <v>145369.999</v>
      </c>
      <c r="W228" s="148">
        <f t="shared" si="9"/>
        <v>219809.129</v>
      </c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ht="12.0" customHeight="1">
      <c r="A229" s="7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45">
        <f t="shared" si="10"/>
        <v>189</v>
      </c>
      <c r="R229" s="146">
        <f t="shared" si="6"/>
        <v>1169.197495</v>
      </c>
      <c r="S229" s="146">
        <f t="shared" si="7"/>
        <v>571.8605369</v>
      </c>
      <c r="T229" s="146">
        <f t="shared" si="8"/>
        <v>597.336958</v>
      </c>
      <c r="U229" s="146">
        <f t="shared" si="11"/>
        <v>75010.99062</v>
      </c>
      <c r="V229" s="147">
        <f t="shared" si="12"/>
        <v>145967.3359</v>
      </c>
      <c r="W229" s="148">
        <f t="shared" si="9"/>
        <v>220978.3265</v>
      </c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ht="12.0" customHeight="1">
      <c r="A230" s="7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45">
        <f t="shared" si="10"/>
        <v>190</v>
      </c>
      <c r="R230" s="146">
        <f t="shared" si="6"/>
        <v>1169.197495</v>
      </c>
      <c r="S230" s="146">
        <f t="shared" si="7"/>
        <v>574.2432892</v>
      </c>
      <c r="T230" s="146">
        <f t="shared" si="8"/>
        <v>594.9542057</v>
      </c>
      <c r="U230" s="146">
        <f t="shared" si="11"/>
        <v>75585.23391</v>
      </c>
      <c r="V230" s="147">
        <f t="shared" si="12"/>
        <v>146562.2901</v>
      </c>
      <c r="W230" s="148">
        <f t="shared" si="9"/>
        <v>222147.524</v>
      </c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ht="12.0" customHeight="1">
      <c r="A231" s="7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45">
        <f t="shared" si="10"/>
        <v>191</v>
      </c>
      <c r="R231" s="146">
        <f t="shared" si="6"/>
        <v>1169.197495</v>
      </c>
      <c r="S231" s="146">
        <f t="shared" si="7"/>
        <v>576.6359695</v>
      </c>
      <c r="T231" s="146">
        <f t="shared" si="8"/>
        <v>592.5615254</v>
      </c>
      <c r="U231" s="146">
        <f t="shared" si="11"/>
        <v>76161.86988</v>
      </c>
      <c r="V231" s="147">
        <f t="shared" si="12"/>
        <v>147154.8517</v>
      </c>
      <c r="W231" s="148">
        <f t="shared" si="9"/>
        <v>223316.7215</v>
      </c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ht="12.0" customHeight="1">
      <c r="A232" s="7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45">
        <f t="shared" si="10"/>
        <v>192</v>
      </c>
      <c r="R232" s="146">
        <f t="shared" si="6"/>
        <v>1169.197495</v>
      </c>
      <c r="S232" s="146">
        <f t="shared" si="7"/>
        <v>579.0386194</v>
      </c>
      <c r="T232" s="146">
        <f t="shared" si="8"/>
        <v>590.1588755</v>
      </c>
      <c r="U232" s="146">
        <f t="shared" si="11"/>
        <v>76740.9085</v>
      </c>
      <c r="V232" s="147">
        <f t="shared" si="12"/>
        <v>147745.0105</v>
      </c>
      <c r="W232" s="148">
        <f t="shared" si="9"/>
        <v>224485.919</v>
      </c>
      <c r="X232" s="6"/>
      <c r="Y232" s="6"/>
      <c r="Z232" s="6"/>
      <c r="AA232" s="6"/>
      <c r="AB232" s="6"/>
      <c r="AC232" s="6"/>
      <c r="AD232" s="6"/>
      <c r="AE232" s="6"/>
      <c r="AF232" s="6"/>
      <c r="AG232" s="6"/>
    </row>
    <row r="233" ht="12.0" customHeight="1">
      <c r="A233" s="7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45">
        <f t="shared" si="10"/>
        <v>193</v>
      </c>
      <c r="R233" s="146">
        <f t="shared" si="6"/>
        <v>1169.197495</v>
      </c>
      <c r="S233" s="146">
        <f t="shared" si="7"/>
        <v>581.4512803</v>
      </c>
      <c r="T233" s="146">
        <f t="shared" si="8"/>
        <v>587.7462146</v>
      </c>
      <c r="U233" s="146">
        <f t="shared" si="11"/>
        <v>77322.35978</v>
      </c>
      <c r="V233" s="147">
        <f t="shared" si="12"/>
        <v>148332.7567</v>
      </c>
      <c r="W233" s="148">
        <f t="shared" si="9"/>
        <v>225655.1165</v>
      </c>
      <c r="X233" s="6"/>
      <c r="Y233" s="6"/>
      <c r="Z233" s="6"/>
      <c r="AA233" s="6"/>
      <c r="AB233" s="6"/>
      <c r="AC233" s="6"/>
      <c r="AD233" s="6"/>
      <c r="AE233" s="6"/>
      <c r="AF233" s="6"/>
      <c r="AG233" s="6"/>
    </row>
    <row r="234" ht="12.0" customHeight="1">
      <c r="A234" s="7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45">
        <f t="shared" si="10"/>
        <v>194</v>
      </c>
      <c r="R234" s="146">
        <f t="shared" si="6"/>
        <v>1169.197495</v>
      </c>
      <c r="S234" s="146">
        <f t="shared" si="7"/>
        <v>583.873994</v>
      </c>
      <c r="T234" s="146">
        <f t="shared" si="8"/>
        <v>585.3235009</v>
      </c>
      <c r="U234" s="146">
        <f t="shared" si="11"/>
        <v>77906.23377</v>
      </c>
      <c r="V234" s="147">
        <f t="shared" si="12"/>
        <v>148918.0802</v>
      </c>
      <c r="W234" s="148">
        <f t="shared" si="9"/>
        <v>226824.314</v>
      </c>
      <c r="X234" s="6"/>
      <c r="Y234" s="6"/>
      <c r="Z234" s="6"/>
      <c r="AA234" s="6"/>
      <c r="AB234" s="6"/>
      <c r="AC234" s="6"/>
      <c r="AD234" s="6"/>
      <c r="AE234" s="6"/>
      <c r="AF234" s="6"/>
      <c r="AG234" s="6"/>
    </row>
    <row r="235" ht="12.0" customHeight="1">
      <c r="A235" s="7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45">
        <f t="shared" si="10"/>
        <v>195</v>
      </c>
      <c r="R235" s="146">
        <f t="shared" si="6"/>
        <v>1169.197495</v>
      </c>
      <c r="S235" s="146">
        <f t="shared" si="7"/>
        <v>586.3068023</v>
      </c>
      <c r="T235" s="146">
        <f t="shared" si="8"/>
        <v>582.8906926</v>
      </c>
      <c r="U235" s="146">
        <f t="shared" si="11"/>
        <v>78492.54058</v>
      </c>
      <c r="V235" s="147">
        <f t="shared" si="12"/>
        <v>149500.9709</v>
      </c>
      <c r="W235" s="148">
        <f t="shared" si="9"/>
        <v>227993.5115</v>
      </c>
      <c r="X235" s="6"/>
      <c r="Y235" s="6"/>
      <c r="Z235" s="6"/>
      <c r="AA235" s="6"/>
      <c r="AB235" s="6"/>
      <c r="AC235" s="6"/>
      <c r="AD235" s="6"/>
      <c r="AE235" s="6"/>
      <c r="AF235" s="6"/>
      <c r="AG235" s="6"/>
    </row>
    <row r="236" ht="12.0" customHeight="1">
      <c r="A236" s="7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45">
        <f t="shared" si="10"/>
        <v>196</v>
      </c>
      <c r="R236" s="146">
        <f t="shared" si="6"/>
        <v>1169.197495</v>
      </c>
      <c r="S236" s="146">
        <f t="shared" si="7"/>
        <v>588.7497473</v>
      </c>
      <c r="T236" s="146">
        <f t="shared" si="8"/>
        <v>580.4477476</v>
      </c>
      <c r="U236" s="146">
        <f t="shared" si="11"/>
        <v>79081.29032</v>
      </c>
      <c r="V236" s="147">
        <f t="shared" si="12"/>
        <v>150081.4187</v>
      </c>
      <c r="W236" s="148">
        <f t="shared" si="9"/>
        <v>229162.709</v>
      </c>
      <c r="X236" s="6"/>
      <c r="Y236" s="6"/>
      <c r="Z236" s="6"/>
      <c r="AA236" s="6"/>
      <c r="AB236" s="6"/>
      <c r="AC236" s="6"/>
      <c r="AD236" s="6"/>
      <c r="AE236" s="6"/>
      <c r="AF236" s="6"/>
      <c r="AG236" s="6"/>
    </row>
    <row r="237" ht="12.0" customHeight="1">
      <c r="A237" s="7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45">
        <f t="shared" si="10"/>
        <v>197</v>
      </c>
      <c r="R237" s="146">
        <f t="shared" si="6"/>
        <v>1169.197495</v>
      </c>
      <c r="S237" s="146">
        <f t="shared" si="7"/>
        <v>591.2028713</v>
      </c>
      <c r="T237" s="146">
        <f t="shared" si="8"/>
        <v>577.9946237</v>
      </c>
      <c r="U237" s="146">
        <f t="shared" si="11"/>
        <v>79672.49319</v>
      </c>
      <c r="V237" s="147">
        <f t="shared" si="12"/>
        <v>150659.4133</v>
      </c>
      <c r="W237" s="148">
        <f t="shared" si="9"/>
        <v>230331.9065</v>
      </c>
      <c r="X237" s="6"/>
      <c r="Y237" s="6"/>
      <c r="Z237" s="6"/>
      <c r="AA237" s="6"/>
      <c r="AB237" s="6"/>
      <c r="AC237" s="6"/>
      <c r="AD237" s="6"/>
      <c r="AE237" s="6"/>
      <c r="AF237" s="6"/>
      <c r="AG237" s="6"/>
    </row>
    <row r="238" ht="12.0" customHeight="1">
      <c r="A238" s="7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45">
        <f t="shared" si="10"/>
        <v>198</v>
      </c>
      <c r="R238" s="146">
        <f t="shared" si="6"/>
        <v>1169.197495</v>
      </c>
      <c r="S238" s="146">
        <f t="shared" si="7"/>
        <v>593.6662166</v>
      </c>
      <c r="T238" s="146">
        <f t="shared" si="8"/>
        <v>575.5312784</v>
      </c>
      <c r="U238" s="146">
        <f t="shared" si="11"/>
        <v>80266.15941</v>
      </c>
      <c r="V238" s="147">
        <f t="shared" si="12"/>
        <v>151234.9446</v>
      </c>
      <c r="W238" s="148">
        <f t="shared" si="9"/>
        <v>231501.104</v>
      </c>
      <c r="X238" s="6"/>
      <c r="Y238" s="6"/>
      <c r="Z238" s="6"/>
      <c r="AA238" s="6"/>
      <c r="AB238" s="6"/>
      <c r="AC238" s="6"/>
      <c r="AD238" s="6"/>
      <c r="AE238" s="6"/>
      <c r="AF238" s="6"/>
      <c r="AG238" s="6"/>
    </row>
    <row r="239" ht="12.0" customHeight="1">
      <c r="A239" s="7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45">
        <f t="shared" si="10"/>
        <v>199</v>
      </c>
      <c r="R239" s="146">
        <f t="shared" si="6"/>
        <v>1169.197495</v>
      </c>
      <c r="S239" s="146">
        <f t="shared" si="7"/>
        <v>596.1398258</v>
      </c>
      <c r="T239" s="146">
        <f t="shared" si="8"/>
        <v>573.0576691</v>
      </c>
      <c r="U239" s="146">
        <f t="shared" si="11"/>
        <v>80862.29924</v>
      </c>
      <c r="V239" s="147">
        <f t="shared" si="12"/>
        <v>151808.0023</v>
      </c>
      <c r="W239" s="148">
        <f t="shared" si="9"/>
        <v>232670.3015</v>
      </c>
      <c r="X239" s="6"/>
      <c r="Y239" s="6"/>
      <c r="Z239" s="6"/>
      <c r="AA239" s="6"/>
      <c r="AB239" s="6"/>
      <c r="AC239" s="6"/>
      <c r="AD239" s="6"/>
      <c r="AE239" s="6"/>
      <c r="AF239" s="6"/>
      <c r="AG239" s="6"/>
    </row>
    <row r="240" ht="12.0" customHeight="1">
      <c r="A240" s="7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45">
        <f t="shared" si="10"/>
        <v>200</v>
      </c>
      <c r="R240" s="146">
        <f t="shared" si="6"/>
        <v>1169.197495</v>
      </c>
      <c r="S240" s="146">
        <f t="shared" si="7"/>
        <v>598.6237417</v>
      </c>
      <c r="T240" s="146">
        <f t="shared" si="8"/>
        <v>570.5737532</v>
      </c>
      <c r="U240" s="146">
        <f t="shared" si="11"/>
        <v>81460.92298</v>
      </c>
      <c r="V240" s="147">
        <f t="shared" si="12"/>
        <v>152378.576</v>
      </c>
      <c r="W240" s="148">
        <f t="shared" si="9"/>
        <v>233839.499</v>
      </c>
      <c r="X240" s="6"/>
      <c r="Y240" s="6"/>
      <c r="Z240" s="6"/>
      <c r="AA240" s="6"/>
      <c r="AB240" s="6"/>
      <c r="AC240" s="6"/>
      <c r="AD240" s="6"/>
      <c r="AE240" s="6"/>
      <c r="AF240" s="6"/>
      <c r="AG240" s="6"/>
    </row>
    <row r="241" ht="12.0" customHeight="1">
      <c r="A241" s="7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45">
        <f t="shared" si="10"/>
        <v>201</v>
      </c>
      <c r="R241" s="146">
        <f t="shared" si="6"/>
        <v>1169.197495</v>
      </c>
      <c r="S241" s="146">
        <f t="shared" si="7"/>
        <v>601.1180073</v>
      </c>
      <c r="T241" s="146">
        <f t="shared" si="8"/>
        <v>568.0794876</v>
      </c>
      <c r="U241" s="146">
        <f t="shared" si="11"/>
        <v>82062.04099</v>
      </c>
      <c r="V241" s="147">
        <f t="shared" si="12"/>
        <v>152946.6555</v>
      </c>
      <c r="W241" s="148">
        <f t="shared" si="9"/>
        <v>235008.6965</v>
      </c>
      <c r="X241" s="6"/>
      <c r="Y241" s="6"/>
      <c r="Z241" s="6"/>
      <c r="AA241" s="6"/>
      <c r="AB241" s="6"/>
      <c r="AC241" s="6"/>
      <c r="AD241" s="6"/>
      <c r="AE241" s="6"/>
      <c r="AF241" s="6"/>
      <c r="AG241" s="6"/>
    </row>
    <row r="242" ht="12.0" customHeight="1">
      <c r="A242" s="7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45">
        <f t="shared" si="10"/>
        <v>202</v>
      </c>
      <c r="R242" s="146">
        <f t="shared" si="6"/>
        <v>1169.197495</v>
      </c>
      <c r="S242" s="146">
        <f t="shared" si="7"/>
        <v>603.6226657</v>
      </c>
      <c r="T242" s="146">
        <f t="shared" si="8"/>
        <v>565.5748292</v>
      </c>
      <c r="U242" s="146">
        <f t="shared" si="11"/>
        <v>82665.66365</v>
      </c>
      <c r="V242" s="147">
        <f t="shared" si="12"/>
        <v>153512.2303</v>
      </c>
      <c r="W242" s="148">
        <f t="shared" si="9"/>
        <v>236177.894</v>
      </c>
      <c r="X242" s="6"/>
      <c r="Y242" s="6"/>
      <c r="Z242" s="6"/>
      <c r="AA242" s="6"/>
      <c r="AB242" s="6"/>
      <c r="AC242" s="6"/>
      <c r="AD242" s="6"/>
      <c r="AE242" s="6"/>
      <c r="AF242" s="6"/>
      <c r="AG242" s="6"/>
    </row>
    <row r="243" ht="12.0" customHeight="1">
      <c r="A243" s="7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45">
        <f t="shared" si="10"/>
        <v>203</v>
      </c>
      <c r="R243" s="146">
        <f t="shared" si="6"/>
        <v>1169.197495</v>
      </c>
      <c r="S243" s="146">
        <f t="shared" si="7"/>
        <v>606.1377601</v>
      </c>
      <c r="T243" s="146">
        <f t="shared" si="8"/>
        <v>563.0597348</v>
      </c>
      <c r="U243" s="146">
        <f t="shared" si="11"/>
        <v>83271.80141</v>
      </c>
      <c r="V243" s="147">
        <f t="shared" si="12"/>
        <v>154075.2901</v>
      </c>
      <c r="W243" s="148">
        <f t="shared" si="9"/>
        <v>237347.0915</v>
      </c>
      <c r="X243" s="6"/>
      <c r="Y243" s="6"/>
      <c r="Z243" s="6"/>
      <c r="AA243" s="6"/>
      <c r="AB243" s="6"/>
      <c r="AC243" s="6"/>
      <c r="AD243" s="6"/>
      <c r="AE243" s="6"/>
      <c r="AF243" s="6"/>
      <c r="AG243" s="6"/>
    </row>
    <row r="244" ht="12.0" customHeight="1">
      <c r="A244" s="7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45">
        <f t="shared" si="10"/>
        <v>204</v>
      </c>
      <c r="R244" s="146">
        <f t="shared" si="6"/>
        <v>1169.197495</v>
      </c>
      <c r="S244" s="146">
        <f t="shared" si="7"/>
        <v>608.6633341</v>
      </c>
      <c r="T244" s="146">
        <f t="shared" si="8"/>
        <v>560.5341608</v>
      </c>
      <c r="U244" s="146">
        <f t="shared" si="11"/>
        <v>83880.46475</v>
      </c>
      <c r="V244" s="147">
        <f t="shared" si="12"/>
        <v>154635.8242</v>
      </c>
      <c r="W244" s="148">
        <f t="shared" si="9"/>
        <v>238516.289</v>
      </c>
      <c r="X244" s="6"/>
      <c r="Y244" s="6"/>
      <c r="Z244" s="6"/>
      <c r="AA244" s="6"/>
      <c r="AB244" s="6"/>
      <c r="AC244" s="6"/>
      <c r="AD244" s="6"/>
      <c r="AE244" s="6"/>
      <c r="AF244" s="6"/>
      <c r="AG244" s="6"/>
    </row>
    <row r="245" ht="12.0" customHeight="1">
      <c r="A245" s="7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45">
        <f t="shared" si="10"/>
        <v>205</v>
      </c>
      <c r="R245" s="146">
        <f t="shared" si="6"/>
        <v>1169.197495</v>
      </c>
      <c r="S245" s="146">
        <f t="shared" si="7"/>
        <v>611.1994314</v>
      </c>
      <c r="T245" s="146">
        <f t="shared" si="8"/>
        <v>557.9980636</v>
      </c>
      <c r="U245" s="146">
        <f t="shared" si="11"/>
        <v>84491.66418</v>
      </c>
      <c r="V245" s="147">
        <f t="shared" si="12"/>
        <v>155193.8223</v>
      </c>
      <c r="W245" s="148">
        <f t="shared" si="9"/>
        <v>239685.4865</v>
      </c>
      <c r="X245" s="6"/>
      <c r="Y245" s="6"/>
      <c r="Z245" s="6"/>
      <c r="AA245" s="6"/>
      <c r="AB245" s="6"/>
      <c r="AC245" s="6"/>
      <c r="AD245" s="6"/>
      <c r="AE245" s="6"/>
      <c r="AF245" s="6"/>
      <c r="AG245" s="6"/>
    </row>
    <row r="246" ht="12.0" customHeight="1">
      <c r="A246" s="7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45">
        <f t="shared" si="10"/>
        <v>206</v>
      </c>
      <c r="R246" s="146">
        <f t="shared" si="6"/>
        <v>1169.197495</v>
      </c>
      <c r="S246" s="146">
        <f t="shared" si="7"/>
        <v>613.7460957</v>
      </c>
      <c r="T246" s="146">
        <f t="shared" si="8"/>
        <v>555.4513993</v>
      </c>
      <c r="U246" s="146">
        <f t="shared" si="11"/>
        <v>85105.41027</v>
      </c>
      <c r="V246" s="147">
        <f t="shared" si="12"/>
        <v>155749.2737</v>
      </c>
      <c r="W246" s="148">
        <f t="shared" si="9"/>
        <v>240854.684</v>
      </c>
      <c r="X246" s="6"/>
      <c r="Y246" s="6"/>
      <c r="Z246" s="6"/>
      <c r="AA246" s="6"/>
      <c r="AB246" s="6"/>
      <c r="AC246" s="6"/>
      <c r="AD246" s="6"/>
      <c r="AE246" s="6"/>
      <c r="AF246" s="6"/>
      <c r="AG246" s="6"/>
    </row>
    <row r="247" ht="12.0" customHeight="1">
      <c r="A247" s="7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45">
        <f t="shared" si="10"/>
        <v>207</v>
      </c>
      <c r="R247" s="146">
        <f t="shared" si="6"/>
        <v>1169.197495</v>
      </c>
      <c r="S247" s="146">
        <f t="shared" si="7"/>
        <v>616.3033711</v>
      </c>
      <c r="T247" s="146">
        <f t="shared" si="8"/>
        <v>552.8941239</v>
      </c>
      <c r="U247" s="146">
        <f t="shared" si="11"/>
        <v>85721.71364</v>
      </c>
      <c r="V247" s="147">
        <f t="shared" si="12"/>
        <v>156302.1678</v>
      </c>
      <c r="W247" s="148">
        <f t="shared" si="9"/>
        <v>242023.8814</v>
      </c>
      <c r="X247" s="6"/>
      <c r="Y247" s="6"/>
      <c r="Z247" s="6"/>
      <c r="AA247" s="6"/>
      <c r="AB247" s="6"/>
      <c r="AC247" s="6"/>
      <c r="AD247" s="6"/>
      <c r="AE247" s="6"/>
      <c r="AF247" s="6"/>
      <c r="AG247" s="6"/>
    </row>
    <row r="248" ht="12.0" customHeight="1">
      <c r="A248" s="7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45">
        <f t="shared" si="10"/>
        <v>208</v>
      </c>
      <c r="R248" s="146">
        <f t="shared" si="6"/>
        <v>1169.197495</v>
      </c>
      <c r="S248" s="146">
        <f t="shared" si="7"/>
        <v>618.8713018</v>
      </c>
      <c r="T248" s="146">
        <f t="shared" si="8"/>
        <v>550.3261932</v>
      </c>
      <c r="U248" s="146">
        <f t="shared" si="11"/>
        <v>86340.58495</v>
      </c>
      <c r="V248" s="147">
        <f t="shared" si="12"/>
        <v>156852.494</v>
      </c>
      <c r="W248" s="148">
        <f t="shared" si="9"/>
        <v>243193.0789</v>
      </c>
      <c r="X248" s="6"/>
      <c r="Y248" s="6"/>
      <c r="Z248" s="6"/>
      <c r="AA248" s="6"/>
      <c r="AB248" s="6"/>
      <c r="AC248" s="6"/>
      <c r="AD248" s="6"/>
      <c r="AE248" s="6"/>
      <c r="AF248" s="6"/>
      <c r="AG248" s="6"/>
    </row>
    <row r="249" ht="12.0" customHeight="1">
      <c r="A249" s="7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45">
        <f t="shared" si="10"/>
        <v>209</v>
      </c>
      <c r="R249" s="146">
        <f t="shared" si="6"/>
        <v>1169.197495</v>
      </c>
      <c r="S249" s="146">
        <f t="shared" si="7"/>
        <v>621.4499322</v>
      </c>
      <c r="T249" s="146">
        <f t="shared" si="8"/>
        <v>547.7475627</v>
      </c>
      <c r="U249" s="146">
        <f t="shared" si="11"/>
        <v>86962.03488</v>
      </c>
      <c r="V249" s="147">
        <f t="shared" si="12"/>
        <v>157400.2416</v>
      </c>
      <c r="W249" s="148">
        <f t="shared" si="9"/>
        <v>244362.2764</v>
      </c>
      <c r="X249" s="6"/>
      <c r="Y249" s="6"/>
      <c r="Z249" s="6"/>
      <c r="AA249" s="6"/>
      <c r="AB249" s="6"/>
      <c r="AC249" s="6"/>
      <c r="AD249" s="6"/>
      <c r="AE249" s="6"/>
      <c r="AF249" s="6"/>
      <c r="AG249" s="6"/>
    </row>
    <row r="250" ht="12.0" customHeight="1">
      <c r="A250" s="7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45">
        <f t="shared" si="10"/>
        <v>210</v>
      </c>
      <c r="R250" s="146">
        <f t="shared" si="6"/>
        <v>1169.197495</v>
      </c>
      <c r="S250" s="146">
        <f t="shared" si="7"/>
        <v>624.0393069</v>
      </c>
      <c r="T250" s="146">
        <f t="shared" si="8"/>
        <v>545.158188</v>
      </c>
      <c r="U250" s="146">
        <f t="shared" si="11"/>
        <v>87586.07418</v>
      </c>
      <c r="V250" s="147">
        <f t="shared" si="12"/>
        <v>157945.3997</v>
      </c>
      <c r="W250" s="148">
        <f t="shared" si="9"/>
        <v>245531.4739</v>
      </c>
      <c r="X250" s="6"/>
      <c r="Y250" s="6"/>
      <c r="Z250" s="6"/>
      <c r="AA250" s="6"/>
      <c r="AB250" s="6"/>
      <c r="AC250" s="6"/>
      <c r="AD250" s="6"/>
      <c r="AE250" s="6"/>
      <c r="AF250" s="6"/>
      <c r="AG250" s="6"/>
    </row>
    <row r="251" ht="12.0" customHeight="1">
      <c r="A251" s="7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45">
        <f t="shared" si="10"/>
        <v>211</v>
      </c>
      <c r="R251" s="146">
        <f t="shared" si="6"/>
        <v>1169.197495</v>
      </c>
      <c r="S251" s="146">
        <f t="shared" si="7"/>
        <v>626.6394707</v>
      </c>
      <c r="T251" s="146">
        <f t="shared" si="8"/>
        <v>542.5580242</v>
      </c>
      <c r="U251" s="146">
        <f t="shared" si="11"/>
        <v>88212.71366</v>
      </c>
      <c r="V251" s="147">
        <f t="shared" si="12"/>
        <v>158487.9578</v>
      </c>
      <c r="W251" s="148">
        <f t="shared" si="9"/>
        <v>246700.6714</v>
      </c>
      <c r="X251" s="6"/>
      <c r="Y251" s="6"/>
      <c r="Z251" s="6"/>
      <c r="AA251" s="6"/>
      <c r="AB251" s="6"/>
      <c r="AC251" s="6"/>
      <c r="AD251" s="6"/>
      <c r="AE251" s="6"/>
      <c r="AF251" s="6"/>
      <c r="AG251" s="6"/>
    </row>
    <row r="252" ht="12.0" customHeight="1">
      <c r="A252" s="7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45">
        <f t="shared" si="10"/>
        <v>212</v>
      </c>
      <c r="R252" s="146">
        <f t="shared" si="6"/>
        <v>1169.197495</v>
      </c>
      <c r="S252" s="146">
        <f t="shared" si="7"/>
        <v>629.2504685</v>
      </c>
      <c r="T252" s="146">
        <f t="shared" si="8"/>
        <v>539.9470264</v>
      </c>
      <c r="U252" s="146">
        <f t="shared" si="11"/>
        <v>88841.96412</v>
      </c>
      <c r="V252" s="147">
        <f t="shared" si="12"/>
        <v>159027.9048</v>
      </c>
      <c r="W252" s="148">
        <f t="shared" si="9"/>
        <v>247869.8689</v>
      </c>
      <c r="X252" s="6"/>
      <c r="Y252" s="6"/>
      <c r="Z252" s="6"/>
      <c r="AA252" s="6"/>
      <c r="AB252" s="6"/>
      <c r="AC252" s="6"/>
      <c r="AD252" s="6"/>
      <c r="AE252" s="6"/>
      <c r="AF252" s="6"/>
      <c r="AG252" s="6"/>
    </row>
    <row r="253" ht="12.0" customHeight="1">
      <c r="A253" s="7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45">
        <f t="shared" si="10"/>
        <v>213</v>
      </c>
      <c r="R253" s="146">
        <f t="shared" si="6"/>
        <v>1169.197495</v>
      </c>
      <c r="S253" s="146">
        <f t="shared" si="7"/>
        <v>631.8723454</v>
      </c>
      <c r="T253" s="146">
        <f t="shared" si="8"/>
        <v>537.3251495</v>
      </c>
      <c r="U253" s="146">
        <f t="shared" si="11"/>
        <v>89473.83647</v>
      </c>
      <c r="V253" s="147">
        <f t="shared" si="12"/>
        <v>159565.2299</v>
      </c>
      <c r="W253" s="148">
        <f t="shared" si="9"/>
        <v>249039.0664</v>
      </c>
      <c r="X253" s="6"/>
      <c r="Y253" s="6"/>
      <c r="Z253" s="6"/>
      <c r="AA253" s="6"/>
      <c r="AB253" s="6"/>
      <c r="AC253" s="6"/>
      <c r="AD253" s="6"/>
      <c r="AE253" s="6"/>
      <c r="AF253" s="6"/>
      <c r="AG253" s="6"/>
    </row>
    <row r="254" ht="12.0" customHeight="1">
      <c r="A254" s="7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45">
        <f t="shared" si="10"/>
        <v>214</v>
      </c>
      <c r="R254" s="146">
        <f t="shared" si="6"/>
        <v>1169.197495</v>
      </c>
      <c r="S254" s="146">
        <f t="shared" si="7"/>
        <v>634.5051469</v>
      </c>
      <c r="T254" s="146">
        <f t="shared" si="8"/>
        <v>534.692348</v>
      </c>
      <c r="U254" s="146">
        <f t="shared" si="11"/>
        <v>90108.34162</v>
      </c>
      <c r="V254" s="147">
        <f t="shared" si="12"/>
        <v>160099.9223</v>
      </c>
      <c r="W254" s="148">
        <f t="shared" si="9"/>
        <v>250208.2639</v>
      </c>
      <c r="X254" s="6"/>
      <c r="Y254" s="6"/>
      <c r="Z254" s="6"/>
      <c r="AA254" s="6"/>
      <c r="AB254" s="6"/>
      <c r="AC254" s="6"/>
      <c r="AD254" s="6"/>
      <c r="AE254" s="6"/>
      <c r="AF254" s="6"/>
      <c r="AG254" s="6"/>
    </row>
    <row r="255" ht="12.0" customHeight="1">
      <c r="A255" s="7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45">
        <f t="shared" si="10"/>
        <v>215</v>
      </c>
      <c r="R255" s="146">
        <f t="shared" si="6"/>
        <v>1169.197495</v>
      </c>
      <c r="S255" s="146">
        <f t="shared" si="7"/>
        <v>637.1489183</v>
      </c>
      <c r="T255" s="146">
        <f t="shared" si="8"/>
        <v>532.0485766</v>
      </c>
      <c r="U255" s="146">
        <f t="shared" si="11"/>
        <v>90745.49053</v>
      </c>
      <c r="V255" s="147">
        <f t="shared" si="12"/>
        <v>160631.9709</v>
      </c>
      <c r="W255" s="148">
        <f t="shared" si="9"/>
        <v>251377.4614</v>
      </c>
      <c r="X255" s="6"/>
      <c r="Y255" s="6"/>
      <c r="Z255" s="6"/>
      <c r="AA255" s="6"/>
      <c r="AB255" s="6"/>
      <c r="AC255" s="6"/>
      <c r="AD255" s="6"/>
      <c r="AE255" s="6"/>
      <c r="AF255" s="6"/>
      <c r="AG255" s="6"/>
    </row>
    <row r="256" ht="12.0" customHeight="1">
      <c r="A256" s="7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45">
        <f t="shared" si="10"/>
        <v>216</v>
      </c>
      <c r="R256" s="146">
        <f t="shared" si="6"/>
        <v>1169.197495</v>
      </c>
      <c r="S256" s="146">
        <f t="shared" si="7"/>
        <v>639.8037055</v>
      </c>
      <c r="T256" s="146">
        <f t="shared" si="8"/>
        <v>529.3937894</v>
      </c>
      <c r="U256" s="146">
        <f t="shared" si="11"/>
        <v>91385.29424</v>
      </c>
      <c r="V256" s="147">
        <f t="shared" si="12"/>
        <v>161161.3647</v>
      </c>
      <c r="W256" s="148">
        <f t="shared" si="9"/>
        <v>252546.6589</v>
      </c>
      <c r="X256" s="6"/>
      <c r="Y256" s="6"/>
      <c r="Z256" s="6"/>
      <c r="AA256" s="6"/>
      <c r="AB256" s="6"/>
      <c r="AC256" s="6"/>
      <c r="AD256" s="6"/>
      <c r="AE256" s="6"/>
      <c r="AF256" s="6"/>
      <c r="AG256" s="6"/>
    </row>
    <row r="257" ht="12.0" customHeight="1">
      <c r="A257" s="7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45">
        <f t="shared" si="10"/>
        <v>217</v>
      </c>
      <c r="R257" s="146">
        <f t="shared" si="6"/>
        <v>1169.197495</v>
      </c>
      <c r="S257" s="146">
        <f t="shared" si="7"/>
        <v>642.4695543</v>
      </c>
      <c r="T257" s="146">
        <f t="shared" si="8"/>
        <v>526.7279407</v>
      </c>
      <c r="U257" s="146">
        <f t="shared" si="11"/>
        <v>92027.76379</v>
      </c>
      <c r="V257" s="147">
        <f t="shared" si="12"/>
        <v>161688.0926</v>
      </c>
      <c r="W257" s="148">
        <f t="shared" si="9"/>
        <v>253715.8564</v>
      </c>
      <c r="X257" s="6"/>
      <c r="Y257" s="6"/>
      <c r="Z257" s="6"/>
      <c r="AA257" s="6"/>
      <c r="AB257" s="6"/>
      <c r="AC257" s="6"/>
      <c r="AD257" s="6"/>
      <c r="AE257" s="6"/>
      <c r="AF257" s="6"/>
      <c r="AG257" s="6"/>
    </row>
    <row r="258" ht="12.0" customHeight="1">
      <c r="A258" s="7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45">
        <f t="shared" si="10"/>
        <v>218</v>
      </c>
      <c r="R258" s="146">
        <f t="shared" si="6"/>
        <v>1169.197495</v>
      </c>
      <c r="S258" s="146">
        <f t="shared" si="7"/>
        <v>645.1465107</v>
      </c>
      <c r="T258" s="146">
        <f t="shared" si="8"/>
        <v>524.0509842</v>
      </c>
      <c r="U258" s="146">
        <f t="shared" si="11"/>
        <v>92672.9103</v>
      </c>
      <c r="V258" s="147">
        <f t="shared" si="12"/>
        <v>162212.1436</v>
      </c>
      <c r="W258" s="148">
        <f t="shared" si="9"/>
        <v>254885.0539</v>
      </c>
      <c r="X258" s="6"/>
      <c r="Y258" s="6"/>
      <c r="Z258" s="6"/>
      <c r="AA258" s="6"/>
      <c r="AB258" s="6"/>
      <c r="AC258" s="6"/>
      <c r="AD258" s="6"/>
      <c r="AE258" s="6"/>
      <c r="AF258" s="6"/>
      <c r="AG258" s="6"/>
    </row>
    <row r="259" ht="12.0" customHeight="1">
      <c r="A259" s="7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45">
        <f t="shared" si="10"/>
        <v>219</v>
      </c>
      <c r="R259" s="146">
        <f t="shared" si="6"/>
        <v>1169.197495</v>
      </c>
      <c r="S259" s="146">
        <f t="shared" si="7"/>
        <v>647.8346212</v>
      </c>
      <c r="T259" s="146">
        <f t="shared" si="8"/>
        <v>521.3628737</v>
      </c>
      <c r="U259" s="146">
        <f t="shared" si="11"/>
        <v>93320.74493</v>
      </c>
      <c r="V259" s="147">
        <f t="shared" si="12"/>
        <v>162733.5065</v>
      </c>
      <c r="W259" s="148">
        <f t="shared" si="9"/>
        <v>256054.2514</v>
      </c>
      <c r="X259" s="6"/>
      <c r="Y259" s="6"/>
      <c r="Z259" s="6"/>
      <c r="AA259" s="6"/>
      <c r="AB259" s="6"/>
      <c r="AC259" s="6"/>
      <c r="AD259" s="6"/>
      <c r="AE259" s="6"/>
      <c r="AF259" s="6"/>
      <c r="AG259" s="6"/>
    </row>
    <row r="260" ht="12.0" customHeight="1">
      <c r="A260" s="7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45">
        <f t="shared" si="10"/>
        <v>220</v>
      </c>
      <c r="R260" s="146">
        <f t="shared" si="6"/>
        <v>1169.197495</v>
      </c>
      <c r="S260" s="146">
        <f t="shared" si="7"/>
        <v>650.5339321</v>
      </c>
      <c r="T260" s="146">
        <f t="shared" si="8"/>
        <v>518.6635628</v>
      </c>
      <c r="U260" s="146">
        <f t="shared" si="11"/>
        <v>93971.27886</v>
      </c>
      <c r="V260" s="147">
        <f t="shared" si="12"/>
        <v>163252.17</v>
      </c>
      <c r="W260" s="148">
        <f t="shared" si="9"/>
        <v>257223.4489</v>
      </c>
      <c r="X260" s="6"/>
      <c r="Y260" s="6"/>
      <c r="Z260" s="6"/>
      <c r="AA260" s="6"/>
      <c r="AB260" s="6"/>
      <c r="AC260" s="6"/>
      <c r="AD260" s="6"/>
      <c r="AE260" s="6"/>
      <c r="AF260" s="6"/>
      <c r="AG260" s="6"/>
    </row>
    <row r="261" ht="12.0" customHeight="1">
      <c r="A261" s="7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45">
        <f t="shared" si="10"/>
        <v>221</v>
      </c>
      <c r="R261" s="146">
        <f t="shared" si="6"/>
        <v>1169.197495</v>
      </c>
      <c r="S261" s="146">
        <f t="shared" si="7"/>
        <v>653.2444902</v>
      </c>
      <c r="T261" s="146">
        <f t="shared" si="8"/>
        <v>515.9530048</v>
      </c>
      <c r="U261" s="146">
        <f t="shared" si="11"/>
        <v>94624.52335</v>
      </c>
      <c r="V261" s="147">
        <f t="shared" si="12"/>
        <v>163768.123</v>
      </c>
      <c r="W261" s="148">
        <f t="shared" si="9"/>
        <v>258392.6464</v>
      </c>
      <c r="X261" s="6"/>
      <c r="Y261" s="6"/>
      <c r="Z261" s="6"/>
      <c r="AA261" s="6"/>
      <c r="AB261" s="6"/>
      <c r="AC261" s="6"/>
      <c r="AD261" s="6"/>
      <c r="AE261" s="6"/>
      <c r="AF261" s="6"/>
      <c r="AG261" s="6"/>
    </row>
    <row r="262" ht="12.0" customHeight="1">
      <c r="A262" s="7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45">
        <f t="shared" si="10"/>
        <v>222</v>
      </c>
      <c r="R262" s="146">
        <f t="shared" si="6"/>
        <v>1169.197495</v>
      </c>
      <c r="S262" s="146">
        <f t="shared" si="7"/>
        <v>655.9663422</v>
      </c>
      <c r="T262" s="146">
        <f t="shared" si="8"/>
        <v>513.2311527</v>
      </c>
      <c r="U262" s="146">
        <f t="shared" si="11"/>
        <v>95280.48969</v>
      </c>
      <c r="V262" s="147">
        <f t="shared" si="12"/>
        <v>164281.3542</v>
      </c>
      <c r="W262" s="148">
        <f t="shared" si="9"/>
        <v>259561.8439</v>
      </c>
      <c r="X262" s="6"/>
      <c r="Y262" s="6"/>
      <c r="Z262" s="6"/>
      <c r="AA262" s="6"/>
      <c r="AB262" s="6"/>
      <c r="AC262" s="6"/>
      <c r="AD262" s="6"/>
      <c r="AE262" s="6"/>
      <c r="AF262" s="6"/>
      <c r="AG262" s="6"/>
    </row>
    <row r="263" ht="12.0" customHeight="1">
      <c r="A263" s="7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45">
        <f t="shared" si="10"/>
        <v>223</v>
      </c>
      <c r="R263" s="146">
        <f t="shared" si="6"/>
        <v>1169.197495</v>
      </c>
      <c r="S263" s="146">
        <f t="shared" si="7"/>
        <v>658.6995353</v>
      </c>
      <c r="T263" s="146">
        <f t="shared" si="8"/>
        <v>510.4979596</v>
      </c>
      <c r="U263" s="146">
        <f t="shared" si="11"/>
        <v>95939.18923</v>
      </c>
      <c r="V263" s="147">
        <f t="shared" si="12"/>
        <v>164791.8521</v>
      </c>
      <c r="W263" s="148">
        <f t="shared" si="9"/>
        <v>260731.0414</v>
      </c>
      <c r="X263" s="6"/>
      <c r="Y263" s="6"/>
      <c r="Z263" s="6"/>
      <c r="AA263" s="6"/>
      <c r="AB263" s="6"/>
      <c r="AC263" s="6"/>
      <c r="AD263" s="6"/>
      <c r="AE263" s="6"/>
      <c r="AF263" s="6"/>
      <c r="AG263" s="6"/>
    </row>
    <row r="264" ht="12.0" customHeight="1">
      <c r="A264" s="7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45">
        <f t="shared" si="10"/>
        <v>224</v>
      </c>
      <c r="R264" s="146">
        <f t="shared" si="6"/>
        <v>1169.197495</v>
      </c>
      <c r="S264" s="146">
        <f t="shared" si="7"/>
        <v>661.4441167</v>
      </c>
      <c r="T264" s="146">
        <f t="shared" si="8"/>
        <v>507.7533782</v>
      </c>
      <c r="U264" s="146">
        <f t="shared" si="11"/>
        <v>96600.63334</v>
      </c>
      <c r="V264" s="147">
        <f t="shared" si="12"/>
        <v>165299.6055</v>
      </c>
      <c r="W264" s="148">
        <f t="shared" si="9"/>
        <v>261900.2389</v>
      </c>
      <c r="X264" s="6"/>
      <c r="Y264" s="6"/>
      <c r="Z264" s="6"/>
      <c r="AA264" s="6"/>
      <c r="AB264" s="6"/>
      <c r="AC264" s="6"/>
      <c r="AD264" s="6"/>
      <c r="AE264" s="6"/>
      <c r="AF264" s="6"/>
      <c r="AG264" s="6"/>
    </row>
    <row r="265" ht="12.0" customHeight="1">
      <c r="A265" s="7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45">
        <f t="shared" si="10"/>
        <v>225</v>
      </c>
      <c r="R265" s="146">
        <f t="shared" si="6"/>
        <v>1169.197495</v>
      </c>
      <c r="S265" s="146">
        <f t="shared" si="7"/>
        <v>664.2001338</v>
      </c>
      <c r="T265" s="146">
        <f t="shared" si="8"/>
        <v>504.9973611</v>
      </c>
      <c r="U265" s="146">
        <f t="shared" si="11"/>
        <v>97264.83348</v>
      </c>
      <c r="V265" s="147">
        <f t="shared" si="12"/>
        <v>165804.6029</v>
      </c>
      <c r="W265" s="148">
        <f t="shared" si="9"/>
        <v>263069.4364</v>
      </c>
      <c r="X265" s="6"/>
      <c r="Y265" s="6"/>
      <c r="Z265" s="6"/>
      <c r="AA265" s="6"/>
      <c r="AB265" s="6"/>
      <c r="AC265" s="6"/>
      <c r="AD265" s="6"/>
      <c r="AE265" s="6"/>
      <c r="AF265" s="6"/>
      <c r="AG265" s="6"/>
    </row>
    <row r="266" ht="12.0" customHeight="1">
      <c r="A266" s="7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45">
        <f t="shared" si="10"/>
        <v>226</v>
      </c>
      <c r="R266" s="146">
        <f t="shared" si="6"/>
        <v>1169.197495</v>
      </c>
      <c r="S266" s="146">
        <f t="shared" si="7"/>
        <v>666.9676344</v>
      </c>
      <c r="T266" s="146">
        <f t="shared" si="8"/>
        <v>502.2298605</v>
      </c>
      <c r="U266" s="146">
        <f t="shared" si="11"/>
        <v>97931.80111</v>
      </c>
      <c r="V266" s="147">
        <f t="shared" si="12"/>
        <v>166306.8327</v>
      </c>
      <c r="W266" s="148">
        <f t="shared" si="9"/>
        <v>264238.6339</v>
      </c>
      <c r="X266" s="6"/>
      <c r="Y266" s="6"/>
      <c r="Z266" s="6"/>
      <c r="AA266" s="6"/>
      <c r="AB266" s="6"/>
      <c r="AC266" s="6"/>
      <c r="AD266" s="6"/>
      <c r="AE266" s="6"/>
      <c r="AF266" s="6"/>
      <c r="AG266" s="6"/>
    </row>
    <row r="267" ht="12.0" customHeight="1">
      <c r="A267" s="7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45">
        <f t="shared" si="10"/>
        <v>227</v>
      </c>
      <c r="R267" s="146">
        <f t="shared" si="6"/>
        <v>1169.197495</v>
      </c>
      <c r="S267" s="146">
        <f t="shared" si="7"/>
        <v>669.7466662</v>
      </c>
      <c r="T267" s="146">
        <f t="shared" si="8"/>
        <v>499.4508287</v>
      </c>
      <c r="U267" s="146">
        <f t="shared" si="11"/>
        <v>98601.54778</v>
      </c>
      <c r="V267" s="147">
        <f t="shared" si="12"/>
        <v>166806.2836</v>
      </c>
      <c r="W267" s="148">
        <f t="shared" si="9"/>
        <v>265407.8313</v>
      </c>
      <c r="X267" s="6"/>
      <c r="Y267" s="6"/>
      <c r="Z267" s="6"/>
      <c r="AA267" s="6"/>
      <c r="AB267" s="6"/>
      <c r="AC267" s="6"/>
      <c r="AD267" s="6"/>
      <c r="AE267" s="6"/>
      <c r="AF267" s="6"/>
      <c r="AG267" s="6"/>
    </row>
    <row r="268" ht="12.0" customHeight="1">
      <c r="A268" s="7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45">
        <f t="shared" si="10"/>
        <v>228</v>
      </c>
      <c r="R268" s="146">
        <f t="shared" si="6"/>
        <v>1169.197495</v>
      </c>
      <c r="S268" s="146">
        <f t="shared" si="7"/>
        <v>672.5372773</v>
      </c>
      <c r="T268" s="146">
        <f t="shared" si="8"/>
        <v>496.6602176</v>
      </c>
      <c r="U268" s="146">
        <f t="shared" si="11"/>
        <v>99274.08505</v>
      </c>
      <c r="V268" s="147">
        <f t="shared" si="12"/>
        <v>167302.9438</v>
      </c>
      <c r="W268" s="148">
        <f t="shared" si="9"/>
        <v>266577.0288</v>
      </c>
      <c r="X268" s="6"/>
      <c r="Y268" s="6"/>
      <c r="Z268" s="6"/>
      <c r="AA268" s="6"/>
      <c r="AB268" s="6"/>
      <c r="AC268" s="6"/>
      <c r="AD268" s="6"/>
      <c r="AE268" s="6"/>
      <c r="AF268" s="6"/>
      <c r="AG268" s="6"/>
    </row>
    <row r="269" ht="12.0" customHeight="1">
      <c r="A269" s="7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45">
        <f t="shared" si="10"/>
        <v>229</v>
      </c>
      <c r="R269" s="146">
        <f t="shared" si="6"/>
        <v>1169.197495</v>
      </c>
      <c r="S269" s="146">
        <f t="shared" si="7"/>
        <v>675.339516</v>
      </c>
      <c r="T269" s="146">
        <f t="shared" si="8"/>
        <v>493.8579789</v>
      </c>
      <c r="U269" s="146">
        <f t="shared" si="11"/>
        <v>99949.42457</v>
      </c>
      <c r="V269" s="147">
        <f t="shared" si="12"/>
        <v>167796.8018</v>
      </c>
      <c r="W269" s="148">
        <f t="shared" si="9"/>
        <v>267746.2263</v>
      </c>
      <c r="X269" s="6"/>
      <c r="Y269" s="6"/>
      <c r="Z269" s="6"/>
      <c r="AA269" s="6"/>
      <c r="AB269" s="6"/>
      <c r="AC269" s="6"/>
      <c r="AD269" s="6"/>
      <c r="AE269" s="6"/>
      <c r="AF269" s="6"/>
      <c r="AG269" s="6"/>
    </row>
    <row r="270" ht="12.0" customHeight="1">
      <c r="A270" s="7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45">
        <f t="shared" si="10"/>
        <v>230</v>
      </c>
      <c r="R270" s="146">
        <f t="shared" si="6"/>
        <v>1169.197495</v>
      </c>
      <c r="S270" s="146">
        <f t="shared" si="7"/>
        <v>678.1534306</v>
      </c>
      <c r="T270" s="146">
        <f t="shared" si="8"/>
        <v>491.0440643</v>
      </c>
      <c r="U270" s="146">
        <f t="shared" si="11"/>
        <v>100627.578</v>
      </c>
      <c r="V270" s="147">
        <f t="shared" si="12"/>
        <v>168287.8458</v>
      </c>
      <c r="W270" s="148">
        <f t="shared" si="9"/>
        <v>268915.4238</v>
      </c>
      <c r="X270" s="6"/>
      <c r="Y270" s="6"/>
      <c r="Z270" s="6"/>
      <c r="AA270" s="6"/>
      <c r="AB270" s="6"/>
      <c r="AC270" s="6"/>
      <c r="AD270" s="6"/>
      <c r="AE270" s="6"/>
      <c r="AF270" s="6"/>
      <c r="AG270" s="6"/>
    </row>
    <row r="271" ht="12.0" customHeight="1">
      <c r="A271" s="7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45">
        <f t="shared" si="10"/>
        <v>231</v>
      </c>
      <c r="R271" s="146">
        <f t="shared" si="6"/>
        <v>1169.197495</v>
      </c>
      <c r="S271" s="146">
        <f t="shared" si="7"/>
        <v>680.9790699</v>
      </c>
      <c r="T271" s="146">
        <f t="shared" si="8"/>
        <v>488.218425</v>
      </c>
      <c r="U271" s="146">
        <f t="shared" si="11"/>
        <v>101308.5571</v>
      </c>
      <c r="V271" s="147">
        <f t="shared" si="12"/>
        <v>168776.0643</v>
      </c>
      <c r="W271" s="148">
        <f t="shared" si="9"/>
        <v>270084.6213</v>
      </c>
      <c r="X271" s="6"/>
      <c r="Y271" s="6"/>
      <c r="Z271" s="6"/>
      <c r="AA271" s="6"/>
      <c r="AB271" s="6"/>
      <c r="AC271" s="6"/>
      <c r="AD271" s="6"/>
      <c r="AE271" s="6"/>
      <c r="AF271" s="6"/>
      <c r="AG271" s="6"/>
    </row>
    <row r="272" ht="12.0" customHeight="1">
      <c r="A272" s="7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45">
        <f t="shared" si="10"/>
        <v>232</v>
      </c>
      <c r="R272" s="146">
        <f t="shared" si="6"/>
        <v>1169.197495</v>
      </c>
      <c r="S272" s="146">
        <f t="shared" si="7"/>
        <v>683.8164827</v>
      </c>
      <c r="T272" s="146">
        <f t="shared" si="8"/>
        <v>485.3810122</v>
      </c>
      <c r="U272" s="146">
        <f t="shared" si="11"/>
        <v>101992.3736</v>
      </c>
      <c r="V272" s="147">
        <f t="shared" si="12"/>
        <v>169261.4453</v>
      </c>
      <c r="W272" s="148">
        <f t="shared" si="9"/>
        <v>271253.8188</v>
      </c>
      <c r="X272" s="6"/>
      <c r="Y272" s="6"/>
      <c r="Z272" s="6"/>
      <c r="AA272" s="6"/>
      <c r="AB272" s="6"/>
      <c r="AC272" s="6"/>
      <c r="AD272" s="6"/>
      <c r="AE272" s="6"/>
      <c r="AF272" s="6"/>
      <c r="AG272" s="6"/>
    </row>
    <row r="273" ht="12.0" customHeight="1">
      <c r="A273" s="7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45">
        <f t="shared" si="10"/>
        <v>233</v>
      </c>
      <c r="R273" s="146">
        <f t="shared" si="6"/>
        <v>1169.197495</v>
      </c>
      <c r="S273" s="146">
        <f t="shared" si="7"/>
        <v>686.6657181</v>
      </c>
      <c r="T273" s="146">
        <f t="shared" si="8"/>
        <v>482.5317769</v>
      </c>
      <c r="U273" s="146">
        <f t="shared" si="11"/>
        <v>102679.0393</v>
      </c>
      <c r="V273" s="147">
        <f t="shared" si="12"/>
        <v>169743.977</v>
      </c>
      <c r="W273" s="148">
        <f t="shared" si="9"/>
        <v>272423.0163</v>
      </c>
      <c r="X273" s="6"/>
      <c r="Y273" s="6"/>
      <c r="Z273" s="6"/>
      <c r="AA273" s="6"/>
      <c r="AB273" s="6"/>
      <c r="AC273" s="6"/>
      <c r="AD273" s="6"/>
      <c r="AE273" s="6"/>
      <c r="AF273" s="6"/>
      <c r="AG273" s="6"/>
    </row>
    <row r="274" ht="12.0" customHeight="1">
      <c r="A274" s="7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45">
        <f t="shared" si="10"/>
        <v>234</v>
      </c>
      <c r="R274" s="146">
        <f t="shared" si="6"/>
        <v>1169.197495</v>
      </c>
      <c r="S274" s="146">
        <f t="shared" si="7"/>
        <v>689.5268252</v>
      </c>
      <c r="T274" s="146">
        <f t="shared" si="8"/>
        <v>479.6706697</v>
      </c>
      <c r="U274" s="146">
        <f t="shared" si="11"/>
        <v>103368.5661</v>
      </c>
      <c r="V274" s="147">
        <f t="shared" si="12"/>
        <v>170223.6477</v>
      </c>
      <c r="W274" s="148">
        <f t="shared" si="9"/>
        <v>273592.2138</v>
      </c>
      <c r="X274" s="6"/>
      <c r="Y274" s="6"/>
      <c r="Z274" s="6"/>
      <c r="AA274" s="6"/>
      <c r="AB274" s="6"/>
      <c r="AC274" s="6"/>
      <c r="AD274" s="6"/>
      <c r="AE274" s="6"/>
      <c r="AF274" s="6"/>
      <c r="AG274" s="6"/>
    </row>
    <row r="275" ht="12.0" customHeight="1">
      <c r="A275" s="7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45">
        <f t="shared" si="10"/>
        <v>235</v>
      </c>
      <c r="R275" s="146">
        <f t="shared" si="6"/>
        <v>1169.197495</v>
      </c>
      <c r="S275" s="146">
        <f t="shared" si="7"/>
        <v>692.3998537</v>
      </c>
      <c r="T275" s="146">
        <f t="shared" si="8"/>
        <v>476.7976413</v>
      </c>
      <c r="U275" s="146">
        <f t="shared" si="11"/>
        <v>104060.966</v>
      </c>
      <c r="V275" s="147">
        <f t="shared" si="12"/>
        <v>170700.4454</v>
      </c>
      <c r="W275" s="148">
        <f t="shared" si="9"/>
        <v>274761.4113</v>
      </c>
      <c r="X275" s="6"/>
      <c r="Y275" s="6"/>
      <c r="Z275" s="6"/>
      <c r="AA275" s="6"/>
      <c r="AB275" s="6"/>
      <c r="AC275" s="6"/>
      <c r="AD275" s="6"/>
      <c r="AE275" s="6"/>
      <c r="AF275" s="6"/>
      <c r="AG275" s="6"/>
    </row>
    <row r="276" ht="12.0" customHeight="1">
      <c r="A276" s="7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45">
        <f t="shared" si="10"/>
        <v>236</v>
      </c>
      <c r="R276" s="146">
        <f t="shared" si="6"/>
        <v>1169.197495</v>
      </c>
      <c r="S276" s="146">
        <f t="shared" si="7"/>
        <v>695.284853</v>
      </c>
      <c r="T276" s="146">
        <f t="shared" si="8"/>
        <v>473.9126419</v>
      </c>
      <c r="U276" s="146">
        <f t="shared" si="11"/>
        <v>104756.2508</v>
      </c>
      <c r="V276" s="147">
        <f t="shared" si="12"/>
        <v>171174.358</v>
      </c>
      <c r="W276" s="148">
        <f t="shared" si="9"/>
        <v>275930.6088</v>
      </c>
      <c r="X276" s="6"/>
      <c r="Y276" s="6"/>
      <c r="Z276" s="6"/>
      <c r="AA276" s="6"/>
      <c r="AB276" s="6"/>
      <c r="AC276" s="6"/>
      <c r="AD276" s="6"/>
      <c r="AE276" s="6"/>
      <c r="AF276" s="6"/>
      <c r="AG276" s="6"/>
    </row>
    <row r="277" ht="12.0" customHeight="1">
      <c r="A277" s="7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45">
        <f t="shared" si="10"/>
        <v>237</v>
      </c>
      <c r="R277" s="146">
        <f t="shared" si="6"/>
        <v>1169.197495</v>
      </c>
      <c r="S277" s="146">
        <f t="shared" si="7"/>
        <v>698.1818733</v>
      </c>
      <c r="T277" s="146">
        <f t="shared" si="8"/>
        <v>471.0156217</v>
      </c>
      <c r="U277" s="146">
        <f t="shared" si="11"/>
        <v>105454.4327</v>
      </c>
      <c r="V277" s="147">
        <f t="shared" si="12"/>
        <v>171645.3736</v>
      </c>
      <c r="W277" s="148">
        <f t="shared" si="9"/>
        <v>277099.8063</v>
      </c>
      <c r="X277" s="6"/>
      <c r="Y277" s="6"/>
      <c r="Z277" s="6"/>
      <c r="AA277" s="6"/>
      <c r="AB277" s="6"/>
      <c r="AC277" s="6"/>
      <c r="AD277" s="6"/>
      <c r="AE277" s="6"/>
      <c r="AF277" s="6"/>
      <c r="AG277" s="6"/>
    </row>
    <row r="278" ht="12.0" customHeight="1">
      <c r="A278" s="7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45">
        <f t="shared" si="10"/>
        <v>238</v>
      </c>
      <c r="R278" s="146">
        <f t="shared" si="6"/>
        <v>1169.197495</v>
      </c>
      <c r="S278" s="146">
        <f t="shared" si="7"/>
        <v>701.0909644</v>
      </c>
      <c r="T278" s="146">
        <f t="shared" si="8"/>
        <v>468.1065305</v>
      </c>
      <c r="U278" s="146">
        <f t="shared" si="11"/>
        <v>106155.5236</v>
      </c>
      <c r="V278" s="147">
        <f t="shared" si="12"/>
        <v>172113.4802</v>
      </c>
      <c r="W278" s="148">
        <f t="shared" si="9"/>
        <v>278269.0038</v>
      </c>
      <c r="X278" s="6"/>
      <c r="Y278" s="6"/>
      <c r="Z278" s="6"/>
      <c r="AA278" s="6"/>
      <c r="AB278" s="6"/>
      <c r="AC278" s="6"/>
      <c r="AD278" s="6"/>
      <c r="AE278" s="6"/>
      <c r="AF278" s="6"/>
      <c r="AG278" s="6"/>
    </row>
    <row r="279" ht="12.0" customHeight="1">
      <c r="A279" s="7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45">
        <f t="shared" si="10"/>
        <v>239</v>
      </c>
      <c r="R279" s="146">
        <f t="shared" si="6"/>
        <v>1169.197495</v>
      </c>
      <c r="S279" s="146">
        <f t="shared" si="7"/>
        <v>704.0121768</v>
      </c>
      <c r="T279" s="146">
        <f t="shared" si="8"/>
        <v>465.1853182</v>
      </c>
      <c r="U279" s="146">
        <f t="shared" si="11"/>
        <v>106859.5358</v>
      </c>
      <c r="V279" s="147">
        <f t="shared" si="12"/>
        <v>172578.6655</v>
      </c>
      <c r="W279" s="148">
        <f t="shared" si="9"/>
        <v>279438.2013</v>
      </c>
      <c r="X279" s="6"/>
      <c r="Y279" s="6"/>
      <c r="Z279" s="6"/>
      <c r="AA279" s="6"/>
      <c r="AB279" s="6"/>
      <c r="AC279" s="6"/>
      <c r="AD279" s="6"/>
      <c r="AE279" s="6"/>
      <c r="AF279" s="6"/>
      <c r="AG279" s="6"/>
    </row>
    <row r="280" ht="12.0" customHeight="1">
      <c r="A280" s="7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45">
        <f t="shared" si="10"/>
        <v>240</v>
      </c>
      <c r="R280" s="146">
        <f t="shared" si="6"/>
        <v>1169.197495</v>
      </c>
      <c r="S280" s="146">
        <f t="shared" si="7"/>
        <v>706.9455608</v>
      </c>
      <c r="T280" s="146">
        <f t="shared" si="8"/>
        <v>462.2519341</v>
      </c>
      <c r="U280" s="146">
        <f t="shared" si="11"/>
        <v>107566.4814</v>
      </c>
      <c r="V280" s="147">
        <f t="shared" si="12"/>
        <v>173040.9174</v>
      </c>
      <c r="W280" s="148">
        <f t="shared" si="9"/>
        <v>280607.3988</v>
      </c>
      <c r="X280" s="6"/>
      <c r="Y280" s="6"/>
      <c r="Z280" s="6"/>
      <c r="AA280" s="6"/>
      <c r="AB280" s="6"/>
      <c r="AC280" s="6"/>
      <c r="AD280" s="6"/>
      <c r="AE280" s="6"/>
      <c r="AF280" s="6"/>
      <c r="AG280" s="6"/>
    </row>
    <row r="281" ht="12.0" customHeight="1">
      <c r="A281" s="7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45">
        <f t="shared" si="10"/>
        <v>241</v>
      </c>
      <c r="R281" s="146">
        <f t="shared" si="6"/>
        <v>1169.197495</v>
      </c>
      <c r="S281" s="146">
        <f t="shared" si="7"/>
        <v>709.8911673</v>
      </c>
      <c r="T281" s="146">
        <f t="shared" si="8"/>
        <v>459.3063276</v>
      </c>
      <c r="U281" s="146">
        <f t="shared" si="11"/>
        <v>108276.3725</v>
      </c>
      <c r="V281" s="147">
        <f t="shared" si="12"/>
        <v>173500.2237</v>
      </c>
      <c r="W281" s="148">
        <f t="shared" si="9"/>
        <v>281776.5963</v>
      </c>
      <c r="X281" s="6"/>
      <c r="Y281" s="6"/>
      <c r="Z281" s="6"/>
      <c r="AA281" s="6"/>
      <c r="AB281" s="6"/>
      <c r="AC281" s="6"/>
      <c r="AD281" s="6"/>
      <c r="AE281" s="6"/>
      <c r="AF281" s="6"/>
      <c r="AG281" s="6"/>
    </row>
    <row r="282" ht="12.0" customHeight="1">
      <c r="A282" s="7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45">
        <f t="shared" si="10"/>
        <v>242</v>
      </c>
      <c r="R282" s="146">
        <f t="shared" si="6"/>
        <v>1169.197495</v>
      </c>
      <c r="S282" s="146">
        <f t="shared" si="7"/>
        <v>712.8490472</v>
      </c>
      <c r="T282" s="146">
        <f t="shared" si="8"/>
        <v>456.3484477</v>
      </c>
      <c r="U282" s="146">
        <f t="shared" si="11"/>
        <v>108989.2216</v>
      </c>
      <c r="V282" s="147">
        <f t="shared" si="12"/>
        <v>173956.5722</v>
      </c>
      <c r="W282" s="148">
        <f t="shared" si="9"/>
        <v>282945.7938</v>
      </c>
      <c r="X282" s="6"/>
      <c r="Y282" s="6"/>
      <c r="Z282" s="6"/>
      <c r="AA282" s="6"/>
      <c r="AB282" s="6"/>
      <c r="AC282" s="6"/>
      <c r="AD282" s="6"/>
      <c r="AE282" s="6"/>
      <c r="AF282" s="6"/>
      <c r="AG282" s="6"/>
    </row>
    <row r="283" ht="12.0" customHeight="1">
      <c r="A283" s="7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45">
        <f t="shared" si="10"/>
        <v>243</v>
      </c>
      <c r="R283" s="146">
        <f t="shared" si="6"/>
        <v>1169.197495</v>
      </c>
      <c r="S283" s="146">
        <f t="shared" si="7"/>
        <v>715.8192516</v>
      </c>
      <c r="T283" s="146">
        <f t="shared" si="8"/>
        <v>453.3782434</v>
      </c>
      <c r="U283" s="146">
        <f t="shared" si="11"/>
        <v>109705.0408</v>
      </c>
      <c r="V283" s="147">
        <f t="shared" si="12"/>
        <v>174409.9504</v>
      </c>
      <c r="W283" s="148">
        <f t="shared" si="9"/>
        <v>284114.9913</v>
      </c>
      <c r="X283" s="6"/>
      <c r="Y283" s="6"/>
      <c r="Z283" s="6"/>
      <c r="AA283" s="6"/>
      <c r="AB283" s="6"/>
      <c r="AC283" s="6"/>
      <c r="AD283" s="6"/>
      <c r="AE283" s="6"/>
      <c r="AF283" s="6"/>
      <c r="AG283" s="6"/>
    </row>
    <row r="284" ht="12.0" customHeight="1">
      <c r="A284" s="7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45">
        <f t="shared" si="10"/>
        <v>244</v>
      </c>
      <c r="R284" s="146">
        <f t="shared" si="6"/>
        <v>1169.197495</v>
      </c>
      <c r="S284" s="146">
        <f t="shared" si="7"/>
        <v>718.8018318</v>
      </c>
      <c r="T284" s="146">
        <f t="shared" si="8"/>
        <v>450.3956631</v>
      </c>
      <c r="U284" s="146">
        <f t="shared" si="11"/>
        <v>110423.8427</v>
      </c>
      <c r="V284" s="147">
        <f t="shared" si="12"/>
        <v>174860.3461</v>
      </c>
      <c r="W284" s="148">
        <f t="shared" si="9"/>
        <v>285284.1888</v>
      </c>
      <c r="X284" s="6"/>
      <c r="Y284" s="6"/>
      <c r="Z284" s="6"/>
      <c r="AA284" s="6"/>
      <c r="AB284" s="6"/>
      <c r="AC284" s="6"/>
      <c r="AD284" s="6"/>
      <c r="AE284" s="6"/>
      <c r="AF284" s="6"/>
      <c r="AG284" s="6"/>
    </row>
    <row r="285" ht="12.0" customHeight="1">
      <c r="A285" s="7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45">
        <f t="shared" si="10"/>
        <v>245</v>
      </c>
      <c r="R285" s="146">
        <f t="shared" si="6"/>
        <v>1169.197495</v>
      </c>
      <c r="S285" s="146">
        <f t="shared" si="7"/>
        <v>721.7968394</v>
      </c>
      <c r="T285" s="146">
        <f t="shared" si="8"/>
        <v>447.4006555</v>
      </c>
      <c r="U285" s="146">
        <f t="shared" si="11"/>
        <v>111145.6395</v>
      </c>
      <c r="V285" s="147">
        <f t="shared" si="12"/>
        <v>175307.7467</v>
      </c>
      <c r="W285" s="148">
        <f t="shared" si="9"/>
        <v>286453.3863</v>
      </c>
      <c r="X285" s="6"/>
      <c r="Y285" s="6"/>
      <c r="Z285" s="6"/>
      <c r="AA285" s="6"/>
      <c r="AB285" s="6"/>
      <c r="AC285" s="6"/>
      <c r="AD285" s="6"/>
      <c r="AE285" s="6"/>
      <c r="AF285" s="6"/>
      <c r="AG285" s="6"/>
    </row>
    <row r="286" ht="12.0" customHeight="1">
      <c r="A286" s="7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45">
        <f t="shared" si="10"/>
        <v>246</v>
      </c>
      <c r="R286" s="146">
        <f t="shared" si="6"/>
        <v>1169.197495</v>
      </c>
      <c r="S286" s="146">
        <f t="shared" si="7"/>
        <v>724.8043262</v>
      </c>
      <c r="T286" s="146">
        <f t="shared" si="8"/>
        <v>444.3931687</v>
      </c>
      <c r="U286" s="146">
        <f t="shared" si="11"/>
        <v>111870.4438</v>
      </c>
      <c r="V286" s="147">
        <f t="shared" si="12"/>
        <v>175752.1399</v>
      </c>
      <c r="W286" s="148">
        <f t="shared" si="9"/>
        <v>287622.5838</v>
      </c>
      <c r="X286" s="6"/>
      <c r="Y286" s="6"/>
      <c r="Z286" s="6"/>
      <c r="AA286" s="6"/>
      <c r="AB286" s="6"/>
      <c r="AC286" s="6"/>
      <c r="AD286" s="6"/>
      <c r="AE286" s="6"/>
      <c r="AF286" s="6"/>
      <c r="AG286" s="6"/>
    </row>
    <row r="287" ht="12.0" customHeight="1">
      <c r="A287" s="7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45">
        <f t="shared" si="10"/>
        <v>247</v>
      </c>
      <c r="R287" s="146">
        <f t="shared" si="6"/>
        <v>1169.197495</v>
      </c>
      <c r="S287" s="146">
        <f t="shared" si="7"/>
        <v>727.8243443</v>
      </c>
      <c r="T287" s="146">
        <f t="shared" si="8"/>
        <v>441.3731507</v>
      </c>
      <c r="U287" s="146">
        <f t="shared" si="11"/>
        <v>112598.2682</v>
      </c>
      <c r="V287" s="147">
        <f t="shared" si="12"/>
        <v>176193.5131</v>
      </c>
      <c r="W287" s="148">
        <f t="shared" si="9"/>
        <v>288791.7812</v>
      </c>
      <c r="X287" s="6"/>
      <c r="Y287" s="6"/>
      <c r="Z287" s="6"/>
      <c r="AA287" s="6"/>
      <c r="AB287" s="6"/>
      <c r="AC287" s="6"/>
      <c r="AD287" s="6"/>
      <c r="AE287" s="6"/>
      <c r="AF287" s="6"/>
      <c r="AG287" s="6"/>
    </row>
    <row r="288" ht="12.0" customHeight="1">
      <c r="A288" s="7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45">
        <f t="shared" si="10"/>
        <v>248</v>
      </c>
      <c r="R288" s="146">
        <f t="shared" si="6"/>
        <v>1169.197495</v>
      </c>
      <c r="S288" s="146">
        <f t="shared" si="7"/>
        <v>730.8569457</v>
      </c>
      <c r="T288" s="146">
        <f t="shared" si="8"/>
        <v>438.3405492</v>
      </c>
      <c r="U288" s="146">
        <f t="shared" si="11"/>
        <v>113329.1251</v>
      </c>
      <c r="V288" s="147">
        <f t="shared" si="12"/>
        <v>176631.8536</v>
      </c>
      <c r="W288" s="148">
        <f t="shared" si="9"/>
        <v>289960.9787</v>
      </c>
      <c r="X288" s="6"/>
      <c r="Y288" s="6"/>
      <c r="Z288" s="6"/>
      <c r="AA288" s="6"/>
      <c r="AB288" s="6"/>
      <c r="AC288" s="6"/>
      <c r="AD288" s="6"/>
      <c r="AE288" s="6"/>
      <c r="AF288" s="6"/>
      <c r="AG288" s="6"/>
    </row>
    <row r="289" ht="12.0" customHeight="1">
      <c r="A289" s="7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45">
        <f t="shared" si="10"/>
        <v>249</v>
      </c>
      <c r="R289" s="146">
        <f t="shared" si="6"/>
        <v>1169.197495</v>
      </c>
      <c r="S289" s="146">
        <f t="shared" si="7"/>
        <v>733.902183</v>
      </c>
      <c r="T289" s="146">
        <f t="shared" si="8"/>
        <v>435.295312</v>
      </c>
      <c r="U289" s="146">
        <f t="shared" si="11"/>
        <v>114063.0273</v>
      </c>
      <c r="V289" s="147">
        <f t="shared" si="12"/>
        <v>177067.1489</v>
      </c>
      <c r="W289" s="148">
        <f t="shared" si="9"/>
        <v>291130.1762</v>
      </c>
      <c r="X289" s="6"/>
      <c r="Y289" s="6"/>
      <c r="Z289" s="6"/>
      <c r="AA289" s="6"/>
      <c r="AB289" s="6"/>
      <c r="AC289" s="6"/>
      <c r="AD289" s="6"/>
      <c r="AE289" s="6"/>
      <c r="AF289" s="6"/>
      <c r="AG289" s="6"/>
    </row>
    <row r="290" ht="12.0" customHeight="1">
      <c r="A290" s="7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45">
        <f t="shared" si="10"/>
        <v>250</v>
      </c>
      <c r="R290" s="146">
        <f t="shared" si="6"/>
        <v>1169.197495</v>
      </c>
      <c r="S290" s="146">
        <f t="shared" si="7"/>
        <v>736.9601087</v>
      </c>
      <c r="T290" s="146">
        <f t="shared" si="8"/>
        <v>432.2373862</v>
      </c>
      <c r="U290" s="146">
        <f t="shared" si="11"/>
        <v>114799.9874</v>
      </c>
      <c r="V290" s="147">
        <f t="shared" si="12"/>
        <v>177499.3863</v>
      </c>
      <c r="W290" s="148">
        <f t="shared" si="9"/>
        <v>292299.3737</v>
      </c>
      <c r="X290" s="6"/>
      <c r="Y290" s="6"/>
      <c r="Z290" s="6"/>
      <c r="AA290" s="6"/>
      <c r="AB290" s="6"/>
      <c r="AC290" s="6"/>
      <c r="AD290" s="6"/>
      <c r="AE290" s="6"/>
      <c r="AF290" s="6"/>
      <c r="AG290" s="6"/>
    </row>
    <row r="291" ht="12.0" customHeight="1">
      <c r="A291" s="7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45">
        <f t="shared" si="10"/>
        <v>251</v>
      </c>
      <c r="R291" s="146">
        <f t="shared" si="6"/>
        <v>1169.197495</v>
      </c>
      <c r="S291" s="146">
        <f t="shared" si="7"/>
        <v>740.0307759</v>
      </c>
      <c r="T291" s="146">
        <f t="shared" si="8"/>
        <v>429.1667191</v>
      </c>
      <c r="U291" s="146">
        <f t="shared" si="11"/>
        <v>115540.0182</v>
      </c>
      <c r="V291" s="147">
        <f t="shared" si="12"/>
        <v>177928.553</v>
      </c>
      <c r="W291" s="148">
        <f t="shared" si="9"/>
        <v>293468.5712</v>
      </c>
      <c r="X291" s="6"/>
      <c r="Y291" s="6"/>
      <c r="Z291" s="6"/>
      <c r="AA291" s="6"/>
      <c r="AB291" s="6"/>
      <c r="AC291" s="6"/>
      <c r="AD291" s="6"/>
      <c r="AE291" s="6"/>
      <c r="AF291" s="6"/>
      <c r="AG291" s="6"/>
    </row>
    <row r="292" ht="12.0" customHeight="1">
      <c r="A292" s="7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45">
        <f t="shared" si="10"/>
        <v>252</v>
      </c>
      <c r="R292" s="146">
        <f t="shared" si="6"/>
        <v>1169.197495</v>
      </c>
      <c r="S292" s="146">
        <f t="shared" si="7"/>
        <v>743.1142374</v>
      </c>
      <c r="T292" s="146">
        <f t="shared" si="8"/>
        <v>426.0832575</v>
      </c>
      <c r="U292" s="146">
        <f t="shared" si="11"/>
        <v>116283.1324</v>
      </c>
      <c r="V292" s="147">
        <f t="shared" si="12"/>
        <v>178354.6363</v>
      </c>
      <c r="W292" s="148">
        <f t="shared" si="9"/>
        <v>294637.7687</v>
      </c>
      <c r="X292" s="6"/>
      <c r="Y292" s="6"/>
      <c r="Z292" s="6"/>
      <c r="AA292" s="6"/>
      <c r="AB292" s="6"/>
      <c r="AC292" s="6"/>
      <c r="AD292" s="6"/>
      <c r="AE292" s="6"/>
      <c r="AF292" s="6"/>
      <c r="AG292" s="6"/>
    </row>
    <row r="293" ht="12.0" customHeight="1">
      <c r="A293" s="7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45">
        <f t="shared" si="10"/>
        <v>253</v>
      </c>
      <c r="R293" s="146">
        <f t="shared" si="6"/>
        <v>1169.197495</v>
      </c>
      <c r="S293" s="146">
        <f t="shared" si="7"/>
        <v>746.2105467</v>
      </c>
      <c r="T293" s="146">
        <f t="shared" si="8"/>
        <v>422.9869482</v>
      </c>
      <c r="U293" s="146">
        <f t="shared" si="11"/>
        <v>117029.343</v>
      </c>
      <c r="V293" s="147">
        <f t="shared" si="12"/>
        <v>178777.6232</v>
      </c>
      <c r="W293" s="148">
        <f t="shared" si="9"/>
        <v>295806.9662</v>
      </c>
      <c r="X293" s="6"/>
      <c r="Y293" s="6"/>
      <c r="Z293" s="6"/>
      <c r="AA293" s="6"/>
      <c r="AB293" s="6"/>
      <c r="AC293" s="6"/>
      <c r="AD293" s="6"/>
      <c r="AE293" s="6"/>
      <c r="AF293" s="6"/>
      <c r="AG293" s="6"/>
    </row>
    <row r="294" ht="12.0" customHeight="1">
      <c r="A294" s="7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45">
        <f t="shared" si="10"/>
        <v>254</v>
      </c>
      <c r="R294" s="146">
        <f t="shared" si="6"/>
        <v>1169.197495</v>
      </c>
      <c r="S294" s="146">
        <f t="shared" si="7"/>
        <v>749.3197574</v>
      </c>
      <c r="T294" s="146">
        <f t="shared" si="8"/>
        <v>419.8777376</v>
      </c>
      <c r="U294" s="146">
        <f t="shared" si="11"/>
        <v>117778.6627</v>
      </c>
      <c r="V294" s="147">
        <f t="shared" si="12"/>
        <v>179197.501</v>
      </c>
      <c r="W294" s="148">
        <f t="shared" si="9"/>
        <v>296976.1637</v>
      </c>
      <c r="X294" s="6"/>
      <c r="Y294" s="6"/>
      <c r="Z294" s="6"/>
      <c r="AA294" s="6"/>
      <c r="AB294" s="6"/>
      <c r="AC294" s="6"/>
      <c r="AD294" s="6"/>
      <c r="AE294" s="6"/>
      <c r="AF294" s="6"/>
      <c r="AG294" s="6"/>
    </row>
    <row r="295" ht="12.0" customHeight="1">
      <c r="A295" s="7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45">
        <f t="shared" si="10"/>
        <v>255</v>
      </c>
      <c r="R295" s="146">
        <f t="shared" si="6"/>
        <v>1169.197495</v>
      </c>
      <c r="S295" s="146">
        <f t="shared" si="7"/>
        <v>752.441923</v>
      </c>
      <c r="T295" s="146">
        <f t="shared" si="8"/>
        <v>416.7555719</v>
      </c>
      <c r="U295" s="146">
        <f t="shared" si="11"/>
        <v>118531.1047</v>
      </c>
      <c r="V295" s="147">
        <f t="shared" si="12"/>
        <v>179614.2565</v>
      </c>
      <c r="W295" s="148">
        <f t="shared" si="9"/>
        <v>298145.3612</v>
      </c>
      <c r="X295" s="6"/>
      <c r="Y295" s="6"/>
      <c r="Z295" s="6"/>
      <c r="AA295" s="6"/>
      <c r="AB295" s="6"/>
      <c r="AC295" s="6"/>
      <c r="AD295" s="6"/>
      <c r="AE295" s="6"/>
      <c r="AF295" s="6"/>
      <c r="AG295" s="6"/>
    </row>
    <row r="296" ht="12.0" customHeight="1">
      <c r="A296" s="7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45">
        <f t="shared" si="10"/>
        <v>256</v>
      </c>
      <c r="R296" s="146">
        <f t="shared" si="6"/>
        <v>1169.197495</v>
      </c>
      <c r="S296" s="146">
        <f t="shared" si="7"/>
        <v>755.5770977</v>
      </c>
      <c r="T296" s="146">
        <f t="shared" si="8"/>
        <v>413.6203972</v>
      </c>
      <c r="U296" s="146">
        <f t="shared" si="11"/>
        <v>119286.6818</v>
      </c>
      <c r="V296" s="147">
        <f t="shared" si="12"/>
        <v>180027.8769</v>
      </c>
      <c r="W296" s="148">
        <f t="shared" si="9"/>
        <v>299314.5587</v>
      </c>
      <c r="X296" s="6"/>
      <c r="Y296" s="6"/>
      <c r="Z296" s="6"/>
      <c r="AA296" s="6"/>
      <c r="AB296" s="6"/>
      <c r="AC296" s="6"/>
      <c r="AD296" s="6"/>
      <c r="AE296" s="6"/>
      <c r="AF296" s="6"/>
      <c r="AG296" s="6"/>
    </row>
    <row r="297" ht="12.0" customHeight="1">
      <c r="A297" s="7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45">
        <f t="shared" si="10"/>
        <v>257</v>
      </c>
      <c r="R297" s="146">
        <f t="shared" si="6"/>
        <v>1169.197495</v>
      </c>
      <c r="S297" s="146">
        <f t="shared" si="7"/>
        <v>758.7253356</v>
      </c>
      <c r="T297" s="146">
        <f t="shared" si="8"/>
        <v>410.4721593</v>
      </c>
      <c r="U297" s="146">
        <f t="shared" si="11"/>
        <v>120045.4071</v>
      </c>
      <c r="V297" s="147">
        <f t="shared" si="12"/>
        <v>180438.3491</v>
      </c>
      <c r="W297" s="148">
        <f t="shared" si="9"/>
        <v>300483.7562</v>
      </c>
      <c r="X297" s="6"/>
      <c r="Y297" s="6"/>
      <c r="Z297" s="6"/>
      <c r="AA297" s="6"/>
      <c r="AB297" s="6"/>
      <c r="AC297" s="6"/>
      <c r="AD297" s="6"/>
      <c r="AE297" s="6"/>
      <c r="AF297" s="6"/>
      <c r="AG297" s="6"/>
    </row>
    <row r="298" ht="12.0" customHeight="1">
      <c r="A298" s="7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45">
        <f t="shared" si="10"/>
        <v>258</v>
      </c>
      <c r="R298" s="146">
        <f t="shared" si="6"/>
        <v>1169.197495</v>
      </c>
      <c r="S298" s="146">
        <f t="shared" si="7"/>
        <v>761.8866912</v>
      </c>
      <c r="T298" s="146">
        <f t="shared" si="8"/>
        <v>407.3108038</v>
      </c>
      <c r="U298" s="146">
        <f t="shared" si="11"/>
        <v>120807.2938</v>
      </c>
      <c r="V298" s="147">
        <f t="shared" si="12"/>
        <v>180845.6599</v>
      </c>
      <c r="W298" s="148">
        <f t="shared" si="9"/>
        <v>301652.9537</v>
      </c>
      <c r="X298" s="6"/>
      <c r="Y298" s="6"/>
      <c r="Z298" s="6"/>
      <c r="AA298" s="6"/>
      <c r="AB298" s="6"/>
      <c r="AC298" s="6"/>
      <c r="AD298" s="6"/>
      <c r="AE298" s="6"/>
      <c r="AF298" s="6"/>
      <c r="AG298" s="6"/>
    </row>
    <row r="299" ht="12.0" customHeight="1">
      <c r="A299" s="7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45">
        <f t="shared" si="10"/>
        <v>259</v>
      </c>
      <c r="R299" s="146">
        <f t="shared" si="6"/>
        <v>1169.197495</v>
      </c>
      <c r="S299" s="146">
        <f t="shared" si="7"/>
        <v>765.061219</v>
      </c>
      <c r="T299" s="146">
        <f t="shared" si="8"/>
        <v>404.1362759</v>
      </c>
      <c r="U299" s="146">
        <f t="shared" si="11"/>
        <v>121572.355</v>
      </c>
      <c r="V299" s="147">
        <f t="shared" si="12"/>
        <v>181249.7962</v>
      </c>
      <c r="W299" s="148">
        <f t="shared" si="9"/>
        <v>302822.1512</v>
      </c>
      <c r="X299" s="6"/>
      <c r="Y299" s="6"/>
      <c r="Z299" s="6"/>
      <c r="AA299" s="6"/>
      <c r="AB299" s="6"/>
      <c r="AC299" s="6"/>
      <c r="AD299" s="6"/>
      <c r="AE299" s="6"/>
      <c r="AF299" s="6"/>
      <c r="AG299" s="6"/>
    </row>
    <row r="300" ht="12.0" customHeight="1">
      <c r="A300" s="7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45">
        <f t="shared" si="10"/>
        <v>260</v>
      </c>
      <c r="R300" s="146">
        <f t="shared" si="6"/>
        <v>1169.197495</v>
      </c>
      <c r="S300" s="146">
        <f t="shared" si="7"/>
        <v>768.2489741</v>
      </c>
      <c r="T300" s="146">
        <f t="shared" si="8"/>
        <v>400.9485208</v>
      </c>
      <c r="U300" s="146">
        <f t="shared" si="11"/>
        <v>122340.604</v>
      </c>
      <c r="V300" s="147">
        <f t="shared" si="12"/>
        <v>181650.7447</v>
      </c>
      <c r="W300" s="148">
        <f t="shared" si="9"/>
        <v>303991.3487</v>
      </c>
      <c r="X300" s="6"/>
      <c r="Y300" s="6"/>
      <c r="Z300" s="6"/>
      <c r="AA300" s="6"/>
      <c r="AB300" s="6"/>
      <c r="AC300" s="6"/>
      <c r="AD300" s="6"/>
      <c r="AE300" s="6"/>
      <c r="AF300" s="6"/>
      <c r="AG300" s="6"/>
    </row>
    <row r="301" ht="12.0" customHeight="1">
      <c r="A301" s="7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45">
        <f t="shared" si="10"/>
        <v>261</v>
      </c>
      <c r="R301" s="146">
        <f t="shared" si="6"/>
        <v>1169.197495</v>
      </c>
      <c r="S301" s="146">
        <f t="shared" si="7"/>
        <v>771.4500115</v>
      </c>
      <c r="T301" s="146">
        <f t="shared" si="8"/>
        <v>397.7474834</v>
      </c>
      <c r="U301" s="146">
        <f t="shared" si="11"/>
        <v>123112.054</v>
      </c>
      <c r="V301" s="147">
        <f t="shared" si="12"/>
        <v>182048.4922</v>
      </c>
      <c r="W301" s="148">
        <f t="shared" si="9"/>
        <v>305160.5462</v>
      </c>
      <c r="X301" s="6"/>
      <c r="Y301" s="6"/>
      <c r="Z301" s="6"/>
      <c r="AA301" s="6"/>
      <c r="AB301" s="6"/>
      <c r="AC301" s="6"/>
      <c r="AD301" s="6"/>
      <c r="AE301" s="6"/>
      <c r="AF301" s="6"/>
      <c r="AG301" s="6"/>
    </row>
    <row r="302" ht="12.0" customHeight="1">
      <c r="A302" s="7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45">
        <f t="shared" si="10"/>
        <v>262</v>
      </c>
      <c r="R302" s="146">
        <f t="shared" si="6"/>
        <v>1169.197495</v>
      </c>
      <c r="S302" s="146">
        <f t="shared" si="7"/>
        <v>774.6643866</v>
      </c>
      <c r="T302" s="146">
        <f t="shared" si="8"/>
        <v>394.5331084</v>
      </c>
      <c r="U302" s="146">
        <f t="shared" si="11"/>
        <v>123886.7184</v>
      </c>
      <c r="V302" s="147">
        <f t="shared" si="12"/>
        <v>182443.0253</v>
      </c>
      <c r="W302" s="148">
        <f t="shared" si="9"/>
        <v>306329.7437</v>
      </c>
      <c r="X302" s="6"/>
      <c r="Y302" s="6"/>
      <c r="Z302" s="6"/>
      <c r="AA302" s="6"/>
      <c r="AB302" s="6"/>
      <c r="AC302" s="6"/>
      <c r="AD302" s="6"/>
      <c r="AE302" s="6"/>
      <c r="AF302" s="6"/>
      <c r="AG302" s="6"/>
    </row>
    <row r="303" ht="12.0" customHeight="1">
      <c r="A303" s="7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45">
        <f t="shared" si="10"/>
        <v>263</v>
      </c>
      <c r="R303" s="146">
        <f t="shared" si="6"/>
        <v>1169.197495</v>
      </c>
      <c r="S303" s="146">
        <f t="shared" si="7"/>
        <v>777.8921548</v>
      </c>
      <c r="T303" s="146">
        <f t="shared" si="8"/>
        <v>391.3053401</v>
      </c>
      <c r="U303" s="146">
        <f t="shared" si="11"/>
        <v>124664.6105</v>
      </c>
      <c r="V303" s="147">
        <f t="shared" si="12"/>
        <v>182834.3306</v>
      </c>
      <c r="W303" s="148">
        <f t="shared" si="9"/>
        <v>307498.9412</v>
      </c>
      <c r="X303" s="6"/>
      <c r="Y303" s="6"/>
      <c r="Z303" s="6"/>
      <c r="AA303" s="6"/>
      <c r="AB303" s="6"/>
      <c r="AC303" s="6"/>
      <c r="AD303" s="6"/>
      <c r="AE303" s="6"/>
      <c r="AF303" s="6"/>
      <c r="AG303" s="6"/>
    </row>
    <row r="304" ht="12.0" customHeight="1">
      <c r="A304" s="7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45">
        <f t="shared" si="10"/>
        <v>264</v>
      </c>
      <c r="R304" s="146">
        <f t="shared" si="6"/>
        <v>1169.197495</v>
      </c>
      <c r="S304" s="146">
        <f t="shared" si="7"/>
        <v>781.1333721</v>
      </c>
      <c r="T304" s="146">
        <f t="shared" si="8"/>
        <v>388.0641228</v>
      </c>
      <c r="U304" s="146">
        <f t="shared" si="11"/>
        <v>125445.7439</v>
      </c>
      <c r="V304" s="147">
        <f t="shared" si="12"/>
        <v>183222.3948</v>
      </c>
      <c r="W304" s="148">
        <f t="shared" si="9"/>
        <v>308668.1387</v>
      </c>
      <c r="X304" s="6"/>
      <c r="Y304" s="6"/>
      <c r="Z304" s="6"/>
      <c r="AA304" s="6"/>
      <c r="AB304" s="6"/>
      <c r="AC304" s="6"/>
      <c r="AD304" s="6"/>
      <c r="AE304" s="6"/>
      <c r="AF304" s="6"/>
      <c r="AG304" s="6"/>
    </row>
    <row r="305" ht="12.0" customHeight="1">
      <c r="A305" s="7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45">
        <f t="shared" si="10"/>
        <v>265</v>
      </c>
      <c r="R305" s="146">
        <f t="shared" si="6"/>
        <v>1169.197495</v>
      </c>
      <c r="S305" s="146">
        <f t="shared" si="7"/>
        <v>784.3880945</v>
      </c>
      <c r="T305" s="146">
        <f t="shared" si="8"/>
        <v>384.8094004</v>
      </c>
      <c r="U305" s="146">
        <f t="shared" si="11"/>
        <v>126230.132</v>
      </c>
      <c r="V305" s="147">
        <f t="shared" si="12"/>
        <v>183607.2042</v>
      </c>
      <c r="W305" s="148">
        <f t="shared" si="9"/>
        <v>309837.3362</v>
      </c>
      <c r="X305" s="6"/>
      <c r="Y305" s="6"/>
      <c r="Z305" s="6"/>
      <c r="AA305" s="6"/>
      <c r="AB305" s="6"/>
      <c r="AC305" s="6"/>
      <c r="AD305" s="6"/>
      <c r="AE305" s="6"/>
      <c r="AF305" s="6"/>
      <c r="AG305" s="6"/>
    </row>
    <row r="306" ht="12.0" customHeight="1">
      <c r="A306" s="7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45">
        <f t="shared" si="10"/>
        <v>266</v>
      </c>
      <c r="R306" s="146">
        <f t="shared" si="6"/>
        <v>1169.197495</v>
      </c>
      <c r="S306" s="146">
        <f t="shared" si="7"/>
        <v>787.6563783</v>
      </c>
      <c r="T306" s="146">
        <f t="shared" si="8"/>
        <v>381.5411167</v>
      </c>
      <c r="U306" s="146">
        <f t="shared" si="11"/>
        <v>127017.7884</v>
      </c>
      <c r="V306" s="147">
        <f t="shared" si="12"/>
        <v>183988.7453</v>
      </c>
      <c r="W306" s="148">
        <f t="shared" si="9"/>
        <v>311006.5336</v>
      </c>
      <c r="X306" s="6"/>
      <c r="Y306" s="6"/>
      <c r="Z306" s="6"/>
      <c r="AA306" s="6"/>
      <c r="AB306" s="6"/>
      <c r="AC306" s="6"/>
      <c r="AD306" s="6"/>
      <c r="AE306" s="6"/>
      <c r="AF306" s="6"/>
      <c r="AG306" s="6"/>
    </row>
    <row r="307" ht="12.0" customHeight="1">
      <c r="A307" s="7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45">
        <f t="shared" si="10"/>
        <v>267</v>
      </c>
      <c r="R307" s="146">
        <f t="shared" si="6"/>
        <v>1169.197495</v>
      </c>
      <c r="S307" s="146">
        <f t="shared" si="7"/>
        <v>790.9382798</v>
      </c>
      <c r="T307" s="146">
        <f t="shared" si="8"/>
        <v>378.2592151</v>
      </c>
      <c r="U307" s="146">
        <f t="shared" si="11"/>
        <v>127808.7267</v>
      </c>
      <c r="V307" s="147">
        <f t="shared" si="12"/>
        <v>184367.0045</v>
      </c>
      <c r="W307" s="148">
        <f t="shared" si="9"/>
        <v>312175.7311</v>
      </c>
      <c r="X307" s="6"/>
      <c r="Y307" s="6"/>
      <c r="Z307" s="6"/>
      <c r="AA307" s="6"/>
      <c r="AB307" s="6"/>
      <c r="AC307" s="6"/>
      <c r="AD307" s="6"/>
      <c r="AE307" s="6"/>
      <c r="AF307" s="6"/>
      <c r="AG307" s="6"/>
    </row>
    <row r="308" ht="12.0" customHeight="1">
      <c r="A308" s="7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45">
        <f t="shared" si="10"/>
        <v>268</v>
      </c>
      <c r="R308" s="146">
        <f t="shared" si="6"/>
        <v>1169.197495</v>
      </c>
      <c r="S308" s="146">
        <f t="shared" si="7"/>
        <v>794.233856</v>
      </c>
      <c r="T308" s="146">
        <f t="shared" si="8"/>
        <v>374.9636389</v>
      </c>
      <c r="U308" s="146">
        <f t="shared" si="11"/>
        <v>128602.9605</v>
      </c>
      <c r="V308" s="147">
        <f t="shared" si="12"/>
        <v>184741.9681</v>
      </c>
      <c r="W308" s="148">
        <f t="shared" si="9"/>
        <v>313344.9286</v>
      </c>
      <c r="X308" s="6"/>
      <c r="Y308" s="6"/>
      <c r="Z308" s="6"/>
      <c r="AA308" s="6"/>
      <c r="AB308" s="6"/>
      <c r="AC308" s="6"/>
      <c r="AD308" s="6"/>
      <c r="AE308" s="6"/>
      <c r="AF308" s="6"/>
      <c r="AG308" s="6"/>
    </row>
    <row r="309" ht="12.0" customHeight="1">
      <c r="A309" s="7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45">
        <f t="shared" si="10"/>
        <v>269</v>
      </c>
      <c r="R309" s="146">
        <f t="shared" si="6"/>
        <v>1169.197495</v>
      </c>
      <c r="S309" s="146">
        <f t="shared" si="7"/>
        <v>797.5431637</v>
      </c>
      <c r="T309" s="146">
        <f t="shared" si="8"/>
        <v>371.6543312</v>
      </c>
      <c r="U309" s="146">
        <f t="shared" si="11"/>
        <v>129400.5037</v>
      </c>
      <c r="V309" s="147">
        <f t="shared" si="12"/>
        <v>185113.6225</v>
      </c>
      <c r="W309" s="148">
        <f t="shared" si="9"/>
        <v>314514.1261</v>
      </c>
      <c r="X309" s="6"/>
      <c r="Y309" s="6"/>
      <c r="Z309" s="6"/>
      <c r="AA309" s="6"/>
      <c r="AB309" s="6"/>
      <c r="AC309" s="6"/>
      <c r="AD309" s="6"/>
      <c r="AE309" s="6"/>
      <c r="AF309" s="6"/>
      <c r="AG309" s="6"/>
    </row>
    <row r="310" ht="12.0" customHeight="1">
      <c r="A310" s="7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45">
        <f t="shared" si="10"/>
        <v>270</v>
      </c>
      <c r="R310" s="146">
        <f t="shared" si="6"/>
        <v>1169.197495</v>
      </c>
      <c r="S310" s="146">
        <f t="shared" si="7"/>
        <v>800.8662602</v>
      </c>
      <c r="T310" s="146">
        <f t="shared" si="8"/>
        <v>368.3312347</v>
      </c>
      <c r="U310" s="146">
        <f t="shared" si="11"/>
        <v>130201.3699</v>
      </c>
      <c r="V310" s="147">
        <f t="shared" si="12"/>
        <v>185481.9537</v>
      </c>
      <c r="W310" s="148">
        <f t="shared" si="9"/>
        <v>315683.3236</v>
      </c>
      <c r="X310" s="6"/>
      <c r="Y310" s="6"/>
      <c r="Z310" s="6"/>
      <c r="AA310" s="6"/>
      <c r="AB310" s="6"/>
      <c r="AC310" s="6"/>
      <c r="AD310" s="6"/>
      <c r="AE310" s="6"/>
      <c r="AF310" s="6"/>
      <c r="AG310" s="6"/>
    </row>
    <row r="311" ht="12.0" customHeight="1">
      <c r="A311" s="7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45">
        <f t="shared" si="10"/>
        <v>271</v>
      </c>
      <c r="R311" s="146">
        <f t="shared" si="6"/>
        <v>1169.197495</v>
      </c>
      <c r="S311" s="146">
        <f t="shared" si="7"/>
        <v>804.203203</v>
      </c>
      <c r="T311" s="146">
        <f t="shared" si="8"/>
        <v>364.9942919</v>
      </c>
      <c r="U311" s="146">
        <f t="shared" si="11"/>
        <v>131005.5731</v>
      </c>
      <c r="V311" s="147">
        <f t="shared" si="12"/>
        <v>185846.948</v>
      </c>
      <c r="W311" s="148">
        <f t="shared" si="9"/>
        <v>316852.5211</v>
      </c>
      <c r="X311" s="6"/>
      <c r="Y311" s="6"/>
      <c r="Z311" s="6"/>
      <c r="AA311" s="6"/>
      <c r="AB311" s="6"/>
      <c r="AC311" s="6"/>
      <c r="AD311" s="6"/>
      <c r="AE311" s="6"/>
      <c r="AF311" s="6"/>
      <c r="AG311" s="6"/>
    </row>
    <row r="312" ht="12.0" customHeight="1">
      <c r="A312" s="7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45">
        <f t="shared" si="10"/>
        <v>272</v>
      </c>
      <c r="R312" s="146">
        <f t="shared" si="6"/>
        <v>1169.197495</v>
      </c>
      <c r="S312" s="146">
        <f t="shared" si="7"/>
        <v>807.5540497</v>
      </c>
      <c r="T312" s="146">
        <f t="shared" si="8"/>
        <v>361.6434452</v>
      </c>
      <c r="U312" s="146">
        <f t="shared" si="11"/>
        <v>131813.1272</v>
      </c>
      <c r="V312" s="147">
        <f t="shared" si="12"/>
        <v>186208.5914</v>
      </c>
      <c r="W312" s="148">
        <f t="shared" si="9"/>
        <v>318021.7186</v>
      </c>
      <c r="X312" s="6"/>
      <c r="Y312" s="6"/>
      <c r="Z312" s="6"/>
      <c r="AA312" s="6"/>
      <c r="AB312" s="6"/>
      <c r="AC312" s="6"/>
      <c r="AD312" s="6"/>
      <c r="AE312" s="6"/>
      <c r="AF312" s="6"/>
      <c r="AG312" s="6"/>
    </row>
    <row r="313" ht="12.0" customHeight="1">
      <c r="A313" s="7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45">
        <f t="shared" si="10"/>
        <v>273</v>
      </c>
      <c r="R313" s="146">
        <f t="shared" si="6"/>
        <v>1169.197495</v>
      </c>
      <c r="S313" s="146">
        <f t="shared" si="7"/>
        <v>810.9188582</v>
      </c>
      <c r="T313" s="146">
        <f t="shared" si="8"/>
        <v>358.2786367</v>
      </c>
      <c r="U313" s="146">
        <f t="shared" si="11"/>
        <v>132624.0461</v>
      </c>
      <c r="V313" s="147">
        <f t="shared" si="12"/>
        <v>186566.8701</v>
      </c>
      <c r="W313" s="148">
        <f t="shared" si="9"/>
        <v>319190.9161</v>
      </c>
      <c r="X313" s="6"/>
      <c r="Y313" s="6"/>
      <c r="Z313" s="6"/>
      <c r="AA313" s="6"/>
      <c r="AB313" s="6"/>
      <c r="AC313" s="6"/>
      <c r="AD313" s="6"/>
      <c r="AE313" s="6"/>
      <c r="AF313" s="6"/>
      <c r="AG313" s="6"/>
    </row>
    <row r="314" ht="12.0" customHeight="1">
      <c r="A314" s="7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45">
        <f t="shared" si="10"/>
        <v>274</v>
      </c>
      <c r="R314" s="146">
        <f t="shared" si="6"/>
        <v>1169.197495</v>
      </c>
      <c r="S314" s="146">
        <f t="shared" si="7"/>
        <v>814.2976868</v>
      </c>
      <c r="T314" s="146">
        <f t="shared" si="8"/>
        <v>354.8998081</v>
      </c>
      <c r="U314" s="146">
        <f t="shared" si="11"/>
        <v>133438.3437</v>
      </c>
      <c r="V314" s="147">
        <f t="shared" si="12"/>
        <v>186921.7699</v>
      </c>
      <c r="W314" s="148">
        <f t="shared" si="9"/>
        <v>320360.1136</v>
      </c>
      <c r="X314" s="6"/>
      <c r="Y314" s="6"/>
      <c r="Z314" s="6"/>
      <c r="AA314" s="6"/>
      <c r="AB314" s="6"/>
      <c r="AC314" s="6"/>
      <c r="AD314" s="6"/>
      <c r="AE314" s="6"/>
      <c r="AF314" s="6"/>
      <c r="AG314" s="6"/>
    </row>
    <row r="315" ht="12.0" customHeight="1">
      <c r="A315" s="7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45">
        <f t="shared" si="10"/>
        <v>275</v>
      </c>
      <c r="R315" s="146">
        <f t="shared" si="6"/>
        <v>1169.197495</v>
      </c>
      <c r="S315" s="146">
        <f t="shared" si="7"/>
        <v>817.6905938</v>
      </c>
      <c r="T315" s="146">
        <f t="shared" si="8"/>
        <v>351.5069011</v>
      </c>
      <c r="U315" s="146">
        <f t="shared" si="11"/>
        <v>134256.0343</v>
      </c>
      <c r="V315" s="147">
        <f t="shared" si="12"/>
        <v>187273.2768</v>
      </c>
      <c r="W315" s="148">
        <f t="shared" si="9"/>
        <v>321529.3111</v>
      </c>
      <c r="X315" s="6"/>
      <c r="Y315" s="6"/>
      <c r="Z315" s="6"/>
      <c r="AA315" s="6"/>
      <c r="AB315" s="6"/>
      <c r="AC315" s="6"/>
      <c r="AD315" s="6"/>
      <c r="AE315" s="6"/>
      <c r="AF315" s="6"/>
      <c r="AG315" s="6"/>
    </row>
    <row r="316" ht="12.0" customHeight="1">
      <c r="A316" s="7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45">
        <f t="shared" si="10"/>
        <v>276</v>
      </c>
      <c r="R316" s="146">
        <f t="shared" si="6"/>
        <v>1169.197495</v>
      </c>
      <c r="S316" s="146">
        <f t="shared" si="7"/>
        <v>821.097638</v>
      </c>
      <c r="T316" s="146">
        <f t="shared" si="8"/>
        <v>348.099857</v>
      </c>
      <c r="U316" s="146">
        <f t="shared" si="11"/>
        <v>135077.132</v>
      </c>
      <c r="V316" s="147">
        <f t="shared" si="12"/>
        <v>187621.3766</v>
      </c>
      <c r="W316" s="148">
        <f t="shared" si="9"/>
        <v>322698.5086</v>
      </c>
      <c r="X316" s="6"/>
      <c r="Y316" s="6"/>
      <c r="Z316" s="6"/>
      <c r="AA316" s="6"/>
      <c r="AB316" s="6"/>
      <c r="AC316" s="6"/>
      <c r="AD316" s="6"/>
      <c r="AE316" s="6"/>
      <c r="AF316" s="6"/>
      <c r="AG316" s="6"/>
    </row>
    <row r="317" ht="12.0" customHeight="1">
      <c r="A317" s="7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45">
        <f t="shared" si="10"/>
        <v>277</v>
      </c>
      <c r="R317" s="146">
        <f t="shared" si="6"/>
        <v>1169.197495</v>
      </c>
      <c r="S317" s="146">
        <f t="shared" si="7"/>
        <v>824.5188781</v>
      </c>
      <c r="T317" s="146">
        <f t="shared" si="8"/>
        <v>344.6786168</v>
      </c>
      <c r="U317" s="146">
        <f t="shared" si="11"/>
        <v>135901.6508</v>
      </c>
      <c r="V317" s="147">
        <f t="shared" si="12"/>
        <v>187966.0552</v>
      </c>
      <c r="W317" s="148">
        <f t="shared" si="9"/>
        <v>323867.7061</v>
      </c>
      <c r="X317" s="6"/>
      <c r="Y317" s="6"/>
      <c r="Z317" s="6"/>
      <c r="AA317" s="6"/>
      <c r="AB317" s="6"/>
      <c r="AC317" s="6"/>
      <c r="AD317" s="6"/>
      <c r="AE317" s="6"/>
      <c r="AF317" s="6"/>
      <c r="AG317" s="6"/>
    </row>
    <row r="318" ht="12.0" customHeight="1">
      <c r="A318" s="7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45">
        <f t="shared" si="10"/>
        <v>278</v>
      </c>
      <c r="R318" s="146">
        <f t="shared" si="6"/>
        <v>1169.197495</v>
      </c>
      <c r="S318" s="146">
        <f t="shared" si="7"/>
        <v>827.9543734</v>
      </c>
      <c r="T318" s="146">
        <f t="shared" si="8"/>
        <v>341.2431215</v>
      </c>
      <c r="U318" s="146">
        <f t="shared" si="11"/>
        <v>136729.6052</v>
      </c>
      <c r="V318" s="147">
        <f t="shared" si="12"/>
        <v>188307.2984</v>
      </c>
      <c r="W318" s="148">
        <f t="shared" si="9"/>
        <v>325036.9036</v>
      </c>
      <c r="X318" s="6"/>
      <c r="Y318" s="6"/>
      <c r="Z318" s="6"/>
      <c r="AA318" s="6"/>
      <c r="AB318" s="6"/>
      <c r="AC318" s="6"/>
      <c r="AD318" s="6"/>
      <c r="AE318" s="6"/>
      <c r="AF318" s="6"/>
      <c r="AG318" s="6"/>
    </row>
    <row r="319" ht="12.0" customHeight="1">
      <c r="A319" s="7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45">
        <f t="shared" si="10"/>
        <v>279</v>
      </c>
      <c r="R319" s="146">
        <f t="shared" si="6"/>
        <v>1169.197495</v>
      </c>
      <c r="S319" s="146">
        <f t="shared" si="7"/>
        <v>831.4041833</v>
      </c>
      <c r="T319" s="146">
        <f t="shared" si="8"/>
        <v>337.7933116</v>
      </c>
      <c r="U319" s="146">
        <f t="shared" si="11"/>
        <v>137561.0094</v>
      </c>
      <c r="V319" s="147">
        <f t="shared" si="12"/>
        <v>188645.0917</v>
      </c>
      <c r="W319" s="148">
        <f t="shared" si="9"/>
        <v>326206.1011</v>
      </c>
      <c r="X319" s="6"/>
      <c r="Y319" s="6"/>
      <c r="Z319" s="6"/>
      <c r="AA319" s="6"/>
      <c r="AB319" s="6"/>
      <c r="AC319" s="6"/>
      <c r="AD319" s="6"/>
      <c r="AE319" s="6"/>
      <c r="AF319" s="6"/>
      <c r="AG319" s="6"/>
    </row>
    <row r="320" ht="12.0" customHeight="1">
      <c r="A320" s="7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45">
        <f t="shared" si="10"/>
        <v>280</v>
      </c>
      <c r="R320" s="146">
        <f t="shared" si="6"/>
        <v>1169.197495</v>
      </c>
      <c r="S320" s="146">
        <f t="shared" si="7"/>
        <v>834.8683674</v>
      </c>
      <c r="T320" s="146">
        <f t="shared" si="8"/>
        <v>334.3291275</v>
      </c>
      <c r="U320" s="146">
        <f t="shared" si="11"/>
        <v>138395.8778</v>
      </c>
      <c r="V320" s="147">
        <f t="shared" si="12"/>
        <v>188979.4208</v>
      </c>
      <c r="W320" s="148">
        <f t="shared" si="9"/>
        <v>327375.2986</v>
      </c>
      <c r="X320" s="6"/>
      <c r="Y320" s="6"/>
      <c r="Z320" s="6"/>
      <c r="AA320" s="6"/>
      <c r="AB320" s="6"/>
      <c r="AC320" s="6"/>
      <c r="AD320" s="6"/>
      <c r="AE320" s="6"/>
      <c r="AF320" s="6"/>
      <c r="AG320" s="6"/>
    </row>
    <row r="321" ht="12.0" customHeight="1">
      <c r="A321" s="7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45">
        <f t="shared" si="10"/>
        <v>281</v>
      </c>
      <c r="R321" s="146">
        <f t="shared" si="6"/>
        <v>1169.197495</v>
      </c>
      <c r="S321" s="146">
        <f t="shared" si="7"/>
        <v>838.3469856</v>
      </c>
      <c r="T321" s="146">
        <f t="shared" si="8"/>
        <v>330.8505093</v>
      </c>
      <c r="U321" s="146">
        <f t="shared" si="11"/>
        <v>139234.2248</v>
      </c>
      <c r="V321" s="147">
        <f t="shared" si="12"/>
        <v>189310.2713</v>
      </c>
      <c r="W321" s="148">
        <f t="shared" si="9"/>
        <v>328544.4961</v>
      </c>
      <c r="X321" s="6"/>
      <c r="Y321" s="6"/>
      <c r="Z321" s="6"/>
      <c r="AA321" s="6"/>
      <c r="AB321" s="6"/>
      <c r="AC321" s="6"/>
      <c r="AD321" s="6"/>
      <c r="AE321" s="6"/>
      <c r="AF321" s="6"/>
      <c r="AG321" s="6"/>
    </row>
    <row r="322" ht="12.0" customHeight="1">
      <c r="A322" s="7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45">
        <f t="shared" si="10"/>
        <v>282</v>
      </c>
      <c r="R322" s="146">
        <f t="shared" si="6"/>
        <v>1169.197495</v>
      </c>
      <c r="S322" s="146">
        <f t="shared" si="7"/>
        <v>841.8400981</v>
      </c>
      <c r="T322" s="146">
        <f t="shared" si="8"/>
        <v>327.3573968</v>
      </c>
      <c r="U322" s="146">
        <f t="shared" si="11"/>
        <v>140076.0649</v>
      </c>
      <c r="V322" s="147">
        <f t="shared" si="12"/>
        <v>189637.6287</v>
      </c>
      <c r="W322" s="148">
        <f t="shared" si="9"/>
        <v>329713.6936</v>
      </c>
      <c r="X322" s="6"/>
      <c r="Y322" s="6"/>
      <c r="Z322" s="6"/>
      <c r="AA322" s="6"/>
      <c r="AB322" s="6"/>
      <c r="AC322" s="6"/>
      <c r="AD322" s="6"/>
      <c r="AE322" s="6"/>
      <c r="AF322" s="6"/>
      <c r="AG322" s="6"/>
    </row>
    <row r="323" ht="12.0" customHeight="1">
      <c r="A323" s="7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45">
        <f t="shared" si="10"/>
        <v>283</v>
      </c>
      <c r="R323" s="146">
        <f t="shared" si="6"/>
        <v>1169.197495</v>
      </c>
      <c r="S323" s="146">
        <f t="shared" si="7"/>
        <v>845.3477651</v>
      </c>
      <c r="T323" s="146">
        <f t="shared" si="8"/>
        <v>323.8497298</v>
      </c>
      <c r="U323" s="146">
        <f t="shared" si="11"/>
        <v>140921.4126</v>
      </c>
      <c r="V323" s="147">
        <f t="shared" si="12"/>
        <v>189961.4784</v>
      </c>
      <c r="W323" s="148">
        <f t="shared" si="9"/>
        <v>330882.8911</v>
      </c>
      <c r="X323" s="6"/>
      <c r="Y323" s="6"/>
      <c r="Z323" s="6"/>
      <c r="AA323" s="6"/>
      <c r="AB323" s="6"/>
      <c r="AC323" s="6"/>
      <c r="AD323" s="6"/>
      <c r="AE323" s="6"/>
      <c r="AF323" s="6"/>
      <c r="AG323" s="6"/>
    </row>
    <row r="324" ht="12.0" customHeight="1">
      <c r="A324" s="7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45">
        <f t="shared" si="10"/>
        <v>284</v>
      </c>
      <c r="R324" s="146">
        <f t="shared" si="6"/>
        <v>1169.197495</v>
      </c>
      <c r="S324" s="146">
        <f t="shared" si="7"/>
        <v>848.8700475</v>
      </c>
      <c r="T324" s="146">
        <f t="shared" si="8"/>
        <v>320.3274474</v>
      </c>
      <c r="U324" s="146">
        <f t="shared" si="11"/>
        <v>141770.2827</v>
      </c>
      <c r="V324" s="147">
        <f t="shared" si="12"/>
        <v>190281.8059</v>
      </c>
      <c r="W324" s="148">
        <f t="shared" si="9"/>
        <v>332052.0886</v>
      </c>
      <c r="X324" s="6"/>
      <c r="Y324" s="6"/>
      <c r="Z324" s="6"/>
      <c r="AA324" s="6"/>
      <c r="AB324" s="6"/>
      <c r="AC324" s="6"/>
      <c r="AD324" s="6"/>
      <c r="AE324" s="6"/>
      <c r="AF324" s="6"/>
      <c r="AG324" s="6"/>
    </row>
    <row r="325" ht="12.0" customHeight="1">
      <c r="A325" s="7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45">
        <f t="shared" si="10"/>
        <v>285</v>
      </c>
      <c r="R325" s="146">
        <f t="shared" si="6"/>
        <v>1169.197495</v>
      </c>
      <c r="S325" s="146">
        <f t="shared" si="7"/>
        <v>852.407006</v>
      </c>
      <c r="T325" s="146">
        <f t="shared" si="8"/>
        <v>316.7904889</v>
      </c>
      <c r="U325" s="146">
        <f t="shared" si="11"/>
        <v>142622.6897</v>
      </c>
      <c r="V325" s="147">
        <f t="shared" si="12"/>
        <v>190598.5964</v>
      </c>
      <c r="W325" s="148">
        <f t="shared" si="9"/>
        <v>333221.2861</v>
      </c>
      <c r="X325" s="6"/>
      <c r="Y325" s="6"/>
      <c r="Z325" s="6"/>
      <c r="AA325" s="6"/>
      <c r="AB325" s="6"/>
      <c r="AC325" s="6"/>
      <c r="AD325" s="6"/>
      <c r="AE325" s="6"/>
      <c r="AF325" s="6"/>
      <c r="AG325" s="6"/>
    </row>
    <row r="326" ht="12.0" customHeight="1">
      <c r="A326" s="7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45">
        <f t="shared" si="10"/>
        <v>286</v>
      </c>
      <c r="R326" s="146">
        <f t="shared" si="6"/>
        <v>1169.197495</v>
      </c>
      <c r="S326" s="146">
        <f t="shared" si="7"/>
        <v>855.9587019</v>
      </c>
      <c r="T326" s="146">
        <f t="shared" si="8"/>
        <v>313.238793</v>
      </c>
      <c r="U326" s="146">
        <f t="shared" si="11"/>
        <v>143478.6484</v>
      </c>
      <c r="V326" s="147">
        <f t="shared" si="12"/>
        <v>190911.8352</v>
      </c>
      <c r="W326" s="148">
        <f t="shared" si="9"/>
        <v>334390.4835</v>
      </c>
      <c r="X326" s="6"/>
      <c r="Y326" s="6"/>
      <c r="Z326" s="6"/>
      <c r="AA326" s="6"/>
      <c r="AB326" s="6"/>
      <c r="AC326" s="6"/>
      <c r="AD326" s="6"/>
      <c r="AE326" s="6"/>
      <c r="AF326" s="6"/>
      <c r="AG326" s="6"/>
    </row>
    <row r="327" ht="12.0" customHeight="1">
      <c r="A327" s="7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45">
        <f t="shared" si="10"/>
        <v>287</v>
      </c>
      <c r="R327" s="146">
        <f t="shared" si="6"/>
        <v>1169.197495</v>
      </c>
      <c r="S327" s="146">
        <f t="shared" si="7"/>
        <v>859.5251965</v>
      </c>
      <c r="T327" s="146">
        <f t="shared" si="8"/>
        <v>309.6722984</v>
      </c>
      <c r="U327" s="146">
        <f t="shared" si="11"/>
        <v>144338.1736</v>
      </c>
      <c r="V327" s="147">
        <f t="shared" si="12"/>
        <v>191221.5075</v>
      </c>
      <c r="W327" s="148">
        <f t="shared" si="9"/>
        <v>335559.681</v>
      </c>
      <c r="X327" s="6"/>
      <c r="Y327" s="6"/>
      <c r="Z327" s="6"/>
      <c r="AA327" s="6"/>
      <c r="AB327" s="6"/>
      <c r="AC327" s="6"/>
      <c r="AD327" s="6"/>
      <c r="AE327" s="6"/>
      <c r="AF327" s="6"/>
      <c r="AG327" s="6"/>
    </row>
    <row r="328" ht="12.0" customHeight="1">
      <c r="A328" s="7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45">
        <f t="shared" si="10"/>
        <v>288</v>
      </c>
      <c r="R328" s="146">
        <f t="shared" si="6"/>
        <v>1169.197495</v>
      </c>
      <c r="S328" s="146">
        <f t="shared" si="7"/>
        <v>863.1065515</v>
      </c>
      <c r="T328" s="146">
        <f t="shared" si="8"/>
        <v>306.0909435</v>
      </c>
      <c r="U328" s="146">
        <f t="shared" si="11"/>
        <v>145201.2801</v>
      </c>
      <c r="V328" s="147">
        <f t="shared" si="12"/>
        <v>191527.5984</v>
      </c>
      <c r="W328" s="148">
        <f t="shared" si="9"/>
        <v>336728.8785</v>
      </c>
      <c r="X328" s="6"/>
      <c r="Y328" s="6"/>
      <c r="Z328" s="6"/>
      <c r="AA328" s="6"/>
      <c r="AB328" s="6"/>
      <c r="AC328" s="6"/>
      <c r="AD328" s="6"/>
      <c r="AE328" s="6"/>
      <c r="AF328" s="6"/>
      <c r="AG328" s="6"/>
    </row>
    <row r="329" ht="12.0" customHeight="1">
      <c r="A329" s="7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45">
        <f t="shared" si="10"/>
        <v>289</v>
      </c>
      <c r="R329" s="146">
        <f t="shared" si="6"/>
        <v>1169.197495</v>
      </c>
      <c r="S329" s="146">
        <f t="shared" si="7"/>
        <v>866.7028288</v>
      </c>
      <c r="T329" s="146">
        <f t="shared" si="8"/>
        <v>302.4946662</v>
      </c>
      <c r="U329" s="146">
        <f t="shared" si="11"/>
        <v>146067.983</v>
      </c>
      <c r="V329" s="147">
        <f t="shared" si="12"/>
        <v>191830.0931</v>
      </c>
      <c r="W329" s="148">
        <f t="shared" si="9"/>
        <v>337898.076</v>
      </c>
      <c r="X329" s="6"/>
      <c r="Y329" s="6"/>
      <c r="Z329" s="6"/>
      <c r="AA329" s="6"/>
      <c r="AB329" s="6"/>
      <c r="AC329" s="6"/>
      <c r="AD329" s="6"/>
      <c r="AE329" s="6"/>
      <c r="AF329" s="6"/>
      <c r="AG329" s="6"/>
    </row>
    <row r="330" ht="12.0" customHeight="1">
      <c r="A330" s="7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45">
        <f t="shared" si="10"/>
        <v>290</v>
      </c>
      <c r="R330" s="146">
        <f t="shared" si="6"/>
        <v>1169.197495</v>
      </c>
      <c r="S330" s="146">
        <f t="shared" si="7"/>
        <v>870.3140906</v>
      </c>
      <c r="T330" s="146">
        <f t="shared" si="8"/>
        <v>298.8834044</v>
      </c>
      <c r="U330" s="146">
        <f t="shared" si="11"/>
        <v>146938.297</v>
      </c>
      <c r="V330" s="147">
        <f t="shared" si="12"/>
        <v>192128.9765</v>
      </c>
      <c r="W330" s="148">
        <f t="shared" si="9"/>
        <v>339067.2735</v>
      </c>
      <c r="X330" s="6"/>
      <c r="Y330" s="6"/>
      <c r="Z330" s="6"/>
      <c r="AA330" s="6"/>
      <c r="AB330" s="6"/>
      <c r="AC330" s="6"/>
      <c r="AD330" s="6"/>
      <c r="AE330" s="6"/>
      <c r="AF330" s="6"/>
      <c r="AG330" s="6"/>
    </row>
    <row r="331" ht="12.0" customHeight="1">
      <c r="A331" s="7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45">
        <f t="shared" si="10"/>
        <v>291</v>
      </c>
      <c r="R331" s="146">
        <f t="shared" si="6"/>
        <v>1169.197495</v>
      </c>
      <c r="S331" s="146">
        <f t="shared" si="7"/>
        <v>873.9403993</v>
      </c>
      <c r="T331" s="146">
        <f t="shared" si="8"/>
        <v>295.2570957</v>
      </c>
      <c r="U331" s="146">
        <f t="shared" si="11"/>
        <v>147812.2374</v>
      </c>
      <c r="V331" s="147">
        <f t="shared" si="12"/>
        <v>192424.2336</v>
      </c>
      <c r="W331" s="148">
        <f t="shared" si="9"/>
        <v>340236.471</v>
      </c>
      <c r="X331" s="6"/>
      <c r="Y331" s="6"/>
      <c r="Z331" s="6"/>
      <c r="AA331" s="6"/>
      <c r="AB331" s="6"/>
      <c r="AC331" s="6"/>
      <c r="AD331" s="6"/>
      <c r="AE331" s="6"/>
      <c r="AF331" s="6"/>
      <c r="AG331" s="6"/>
    </row>
    <row r="332" ht="12.0" customHeight="1">
      <c r="A332" s="7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45">
        <f t="shared" si="10"/>
        <v>292</v>
      </c>
      <c r="R332" s="146">
        <f t="shared" si="6"/>
        <v>1169.197495</v>
      </c>
      <c r="S332" s="146">
        <f t="shared" si="7"/>
        <v>877.5818176</v>
      </c>
      <c r="T332" s="146">
        <f t="shared" si="8"/>
        <v>291.6156773</v>
      </c>
      <c r="U332" s="146">
        <f t="shared" si="11"/>
        <v>148689.8193</v>
      </c>
      <c r="V332" s="147">
        <f t="shared" si="12"/>
        <v>192715.8493</v>
      </c>
      <c r="W332" s="148">
        <f t="shared" si="9"/>
        <v>341405.6685</v>
      </c>
      <c r="X332" s="6"/>
      <c r="Y332" s="6"/>
      <c r="Z332" s="6"/>
      <c r="AA332" s="6"/>
      <c r="AB332" s="6"/>
      <c r="AC332" s="6"/>
      <c r="AD332" s="6"/>
      <c r="AE332" s="6"/>
      <c r="AF332" s="6"/>
      <c r="AG332" s="6"/>
    </row>
    <row r="333" ht="12.0" customHeight="1">
      <c r="A333" s="7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45">
        <f t="shared" si="10"/>
        <v>293</v>
      </c>
      <c r="R333" s="146">
        <f t="shared" si="6"/>
        <v>1169.197495</v>
      </c>
      <c r="S333" s="146">
        <f t="shared" si="7"/>
        <v>881.2384085</v>
      </c>
      <c r="T333" s="146">
        <f t="shared" si="8"/>
        <v>287.9590864</v>
      </c>
      <c r="U333" s="146">
        <f t="shared" si="11"/>
        <v>149571.0577</v>
      </c>
      <c r="V333" s="147">
        <f t="shared" si="12"/>
        <v>193003.8083</v>
      </c>
      <c r="W333" s="148">
        <f t="shared" si="9"/>
        <v>342574.866</v>
      </c>
      <c r="X333" s="6"/>
      <c r="Y333" s="6"/>
      <c r="Z333" s="6"/>
      <c r="AA333" s="6"/>
      <c r="AB333" s="6"/>
      <c r="AC333" s="6"/>
      <c r="AD333" s="6"/>
      <c r="AE333" s="6"/>
      <c r="AF333" s="6"/>
      <c r="AG333" s="6"/>
    </row>
    <row r="334" ht="12.0" customHeight="1">
      <c r="A334" s="7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45">
        <f t="shared" si="10"/>
        <v>294</v>
      </c>
      <c r="R334" s="146">
        <f t="shared" si="6"/>
        <v>1169.197495</v>
      </c>
      <c r="S334" s="146">
        <f t="shared" si="7"/>
        <v>884.9102352</v>
      </c>
      <c r="T334" s="146">
        <f t="shared" si="8"/>
        <v>284.2872597</v>
      </c>
      <c r="U334" s="146">
        <f t="shared" si="11"/>
        <v>150455.9679</v>
      </c>
      <c r="V334" s="147">
        <f t="shared" si="12"/>
        <v>193288.0956</v>
      </c>
      <c r="W334" s="148">
        <f t="shared" si="9"/>
        <v>343744.0635</v>
      </c>
      <c r="X334" s="6"/>
      <c r="Y334" s="6"/>
      <c r="Z334" s="6"/>
      <c r="AA334" s="6"/>
      <c r="AB334" s="6"/>
      <c r="AC334" s="6"/>
      <c r="AD334" s="6"/>
      <c r="AE334" s="6"/>
      <c r="AF334" s="6"/>
      <c r="AG334" s="6"/>
    </row>
    <row r="335" ht="12.0" customHeight="1">
      <c r="A335" s="7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45">
        <f t="shared" si="10"/>
        <v>295</v>
      </c>
      <c r="R335" s="146">
        <f t="shared" si="6"/>
        <v>1169.197495</v>
      </c>
      <c r="S335" s="146">
        <f t="shared" si="7"/>
        <v>888.5973612</v>
      </c>
      <c r="T335" s="146">
        <f t="shared" si="8"/>
        <v>280.6001337</v>
      </c>
      <c r="U335" s="146">
        <f t="shared" si="11"/>
        <v>151344.5653</v>
      </c>
      <c r="V335" s="147">
        <f t="shared" si="12"/>
        <v>193568.6957</v>
      </c>
      <c r="W335" s="148">
        <f t="shared" si="9"/>
        <v>344913.261</v>
      </c>
      <c r="X335" s="6"/>
      <c r="Y335" s="6"/>
      <c r="Z335" s="6"/>
      <c r="AA335" s="6"/>
      <c r="AB335" s="6"/>
      <c r="AC335" s="6"/>
      <c r="AD335" s="6"/>
      <c r="AE335" s="6"/>
      <c r="AF335" s="6"/>
      <c r="AG335" s="6"/>
    </row>
    <row r="336" ht="12.0" customHeight="1">
      <c r="A336" s="7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45">
        <f t="shared" si="10"/>
        <v>296</v>
      </c>
      <c r="R336" s="146">
        <f t="shared" si="6"/>
        <v>1169.197495</v>
      </c>
      <c r="S336" s="146">
        <f t="shared" si="7"/>
        <v>892.2998502</v>
      </c>
      <c r="T336" s="146">
        <f t="shared" si="8"/>
        <v>276.8976447</v>
      </c>
      <c r="U336" s="146">
        <f t="shared" si="11"/>
        <v>152236.8651</v>
      </c>
      <c r="V336" s="147">
        <f t="shared" si="12"/>
        <v>193845.5934</v>
      </c>
      <c r="W336" s="148">
        <f t="shared" si="9"/>
        <v>346082.4585</v>
      </c>
      <c r="X336" s="6"/>
      <c r="Y336" s="6"/>
      <c r="Z336" s="6"/>
      <c r="AA336" s="6"/>
      <c r="AB336" s="6"/>
      <c r="AC336" s="6"/>
      <c r="AD336" s="6"/>
      <c r="AE336" s="6"/>
      <c r="AF336" s="6"/>
      <c r="AG336" s="6"/>
    </row>
    <row r="337" ht="12.0" customHeight="1">
      <c r="A337" s="7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45">
        <f t="shared" si="10"/>
        <v>297</v>
      </c>
      <c r="R337" s="146">
        <f t="shared" si="6"/>
        <v>1169.197495</v>
      </c>
      <c r="S337" s="146">
        <f t="shared" si="7"/>
        <v>896.0177662</v>
      </c>
      <c r="T337" s="146">
        <f t="shared" si="8"/>
        <v>273.1797287</v>
      </c>
      <c r="U337" s="146">
        <f t="shared" si="11"/>
        <v>153132.8829</v>
      </c>
      <c r="V337" s="147">
        <f t="shared" si="12"/>
        <v>194118.7731</v>
      </c>
      <c r="W337" s="148">
        <f t="shared" si="9"/>
        <v>347251.656</v>
      </c>
      <c r="X337" s="6"/>
      <c r="Y337" s="6"/>
      <c r="Z337" s="6"/>
      <c r="AA337" s="6"/>
      <c r="AB337" s="6"/>
      <c r="AC337" s="6"/>
      <c r="AD337" s="6"/>
      <c r="AE337" s="6"/>
      <c r="AF337" s="6"/>
      <c r="AG337" s="6"/>
    </row>
    <row r="338" ht="12.0" customHeight="1">
      <c r="A338" s="7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45">
        <f t="shared" si="10"/>
        <v>298</v>
      </c>
      <c r="R338" s="146">
        <f t="shared" si="6"/>
        <v>1169.197495</v>
      </c>
      <c r="S338" s="146">
        <f t="shared" si="7"/>
        <v>899.7511736</v>
      </c>
      <c r="T338" s="146">
        <f t="shared" si="8"/>
        <v>269.4463213</v>
      </c>
      <c r="U338" s="146">
        <f t="shared" si="11"/>
        <v>154032.6341</v>
      </c>
      <c r="V338" s="147">
        <f t="shared" si="12"/>
        <v>194388.2194</v>
      </c>
      <c r="W338" s="148">
        <f t="shared" si="9"/>
        <v>348420.8535</v>
      </c>
      <c r="X338" s="6"/>
      <c r="Y338" s="6"/>
      <c r="Z338" s="6"/>
      <c r="AA338" s="6"/>
      <c r="AB338" s="6"/>
      <c r="AC338" s="6"/>
      <c r="AD338" s="6"/>
      <c r="AE338" s="6"/>
      <c r="AF338" s="6"/>
      <c r="AG338" s="6"/>
    </row>
    <row r="339" ht="12.0" customHeight="1">
      <c r="A339" s="7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45">
        <f t="shared" si="10"/>
        <v>299</v>
      </c>
      <c r="R339" s="146">
        <f t="shared" si="6"/>
        <v>1169.197495</v>
      </c>
      <c r="S339" s="146">
        <f t="shared" si="7"/>
        <v>903.5001368</v>
      </c>
      <c r="T339" s="146">
        <f t="shared" si="8"/>
        <v>265.6973581</v>
      </c>
      <c r="U339" s="146">
        <f t="shared" si="11"/>
        <v>154936.1342</v>
      </c>
      <c r="V339" s="147">
        <f t="shared" si="12"/>
        <v>194653.9168</v>
      </c>
      <c r="W339" s="148">
        <f t="shared" si="9"/>
        <v>349590.051</v>
      </c>
      <c r="X339" s="6"/>
      <c r="Y339" s="6"/>
      <c r="Z339" s="6"/>
      <c r="AA339" s="6"/>
      <c r="AB339" s="6"/>
      <c r="AC339" s="6"/>
      <c r="AD339" s="6"/>
      <c r="AE339" s="6"/>
      <c r="AF339" s="6"/>
      <c r="AG339" s="6"/>
    </row>
    <row r="340" ht="12.0" customHeight="1">
      <c r="A340" s="7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45">
        <f t="shared" si="10"/>
        <v>300</v>
      </c>
      <c r="R340" s="146">
        <f t="shared" si="6"/>
        <v>1169.197495</v>
      </c>
      <c r="S340" s="146">
        <f t="shared" si="7"/>
        <v>907.2647207</v>
      </c>
      <c r="T340" s="146">
        <f t="shared" si="8"/>
        <v>261.9327742</v>
      </c>
      <c r="U340" s="146">
        <f t="shared" si="11"/>
        <v>155843.3989</v>
      </c>
      <c r="V340" s="147">
        <f t="shared" si="12"/>
        <v>194915.8496</v>
      </c>
      <c r="W340" s="148">
        <f t="shared" si="9"/>
        <v>350759.2485</v>
      </c>
      <c r="X340" s="6"/>
      <c r="Y340" s="6"/>
      <c r="Z340" s="6"/>
      <c r="AA340" s="6"/>
      <c r="AB340" s="6"/>
      <c r="AC340" s="6"/>
      <c r="AD340" s="6"/>
      <c r="AE340" s="6"/>
      <c r="AF340" s="6"/>
      <c r="AG340" s="6"/>
    </row>
    <row r="341" ht="12.0" customHeight="1">
      <c r="A341" s="7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45">
        <f t="shared" si="10"/>
        <v>301</v>
      </c>
      <c r="R341" s="146">
        <f t="shared" si="6"/>
        <v>1169.197495</v>
      </c>
      <c r="S341" s="146">
        <f t="shared" si="7"/>
        <v>911.0449904</v>
      </c>
      <c r="T341" s="146">
        <f t="shared" si="8"/>
        <v>258.1525045</v>
      </c>
      <c r="U341" s="146">
        <f t="shared" si="11"/>
        <v>156754.4439</v>
      </c>
      <c r="V341" s="147">
        <f t="shared" si="12"/>
        <v>195174.0021</v>
      </c>
      <c r="W341" s="148">
        <f t="shared" si="9"/>
        <v>351928.446</v>
      </c>
      <c r="X341" s="6"/>
      <c r="Y341" s="6"/>
      <c r="Z341" s="6"/>
      <c r="AA341" s="6"/>
      <c r="AB341" s="6"/>
      <c r="AC341" s="6"/>
      <c r="AD341" s="6"/>
      <c r="AE341" s="6"/>
      <c r="AF341" s="6"/>
      <c r="AG341" s="6"/>
    </row>
    <row r="342" ht="12.0" customHeight="1">
      <c r="A342" s="7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45">
        <f t="shared" si="10"/>
        <v>302</v>
      </c>
      <c r="R342" s="146">
        <f t="shared" si="6"/>
        <v>1169.197495</v>
      </c>
      <c r="S342" s="146">
        <f t="shared" si="7"/>
        <v>914.8410112</v>
      </c>
      <c r="T342" s="146">
        <f t="shared" si="8"/>
        <v>254.3564837</v>
      </c>
      <c r="U342" s="146">
        <f t="shared" si="11"/>
        <v>157669.2849</v>
      </c>
      <c r="V342" s="147">
        <f t="shared" si="12"/>
        <v>195428.3586</v>
      </c>
      <c r="W342" s="148">
        <f t="shared" si="9"/>
        <v>353097.6435</v>
      </c>
      <c r="X342" s="6"/>
      <c r="Y342" s="6"/>
      <c r="Z342" s="6"/>
      <c r="AA342" s="6"/>
      <c r="AB342" s="6"/>
      <c r="AC342" s="6"/>
      <c r="AD342" s="6"/>
      <c r="AE342" s="6"/>
      <c r="AF342" s="6"/>
      <c r="AG342" s="6"/>
    </row>
    <row r="343" ht="12.0" customHeight="1">
      <c r="A343" s="7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45">
        <f t="shared" si="10"/>
        <v>303</v>
      </c>
      <c r="R343" s="146">
        <f t="shared" si="6"/>
        <v>1169.197495</v>
      </c>
      <c r="S343" s="146">
        <f t="shared" si="7"/>
        <v>918.6528487</v>
      </c>
      <c r="T343" s="146">
        <f t="shared" si="8"/>
        <v>250.5446462</v>
      </c>
      <c r="U343" s="146">
        <f t="shared" si="11"/>
        <v>158587.9378</v>
      </c>
      <c r="V343" s="147">
        <f t="shared" si="12"/>
        <v>195678.9032</v>
      </c>
      <c r="W343" s="148">
        <f t="shared" si="9"/>
        <v>354266.841</v>
      </c>
      <c r="X343" s="6"/>
      <c r="Y343" s="6"/>
      <c r="Z343" s="6"/>
      <c r="AA343" s="6"/>
      <c r="AB343" s="6"/>
      <c r="AC343" s="6"/>
      <c r="AD343" s="6"/>
      <c r="AE343" s="6"/>
      <c r="AF343" s="6"/>
      <c r="AG343" s="6"/>
    </row>
    <row r="344" ht="12.0" customHeight="1">
      <c r="A344" s="7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45">
        <f t="shared" si="10"/>
        <v>304</v>
      </c>
      <c r="R344" s="146">
        <f t="shared" si="6"/>
        <v>1169.197495</v>
      </c>
      <c r="S344" s="146">
        <f t="shared" si="7"/>
        <v>922.4805689</v>
      </c>
      <c r="T344" s="146">
        <f t="shared" si="8"/>
        <v>246.716926</v>
      </c>
      <c r="U344" s="146">
        <f t="shared" si="11"/>
        <v>159510.4183</v>
      </c>
      <c r="V344" s="147">
        <f t="shared" si="12"/>
        <v>195925.6201</v>
      </c>
      <c r="W344" s="148">
        <f t="shared" si="9"/>
        <v>355436.0385</v>
      </c>
      <c r="X344" s="6"/>
      <c r="Y344" s="6"/>
      <c r="Z344" s="6"/>
      <c r="AA344" s="6"/>
      <c r="AB344" s="6"/>
      <c r="AC344" s="6"/>
      <c r="AD344" s="6"/>
      <c r="AE344" s="6"/>
      <c r="AF344" s="6"/>
      <c r="AG344" s="6"/>
    </row>
    <row r="345" ht="12.0" customHeight="1">
      <c r="A345" s="7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45">
        <f t="shared" si="10"/>
        <v>305</v>
      </c>
      <c r="R345" s="146">
        <f t="shared" si="6"/>
        <v>1169.197495</v>
      </c>
      <c r="S345" s="146">
        <f t="shared" si="7"/>
        <v>926.324238</v>
      </c>
      <c r="T345" s="146">
        <f t="shared" si="8"/>
        <v>242.873257</v>
      </c>
      <c r="U345" s="146">
        <f t="shared" si="11"/>
        <v>160436.7426</v>
      </c>
      <c r="V345" s="147">
        <f t="shared" si="12"/>
        <v>196168.4934</v>
      </c>
      <c r="W345" s="148">
        <f t="shared" si="9"/>
        <v>356605.236</v>
      </c>
      <c r="X345" s="6"/>
      <c r="Y345" s="6"/>
      <c r="Z345" s="6"/>
      <c r="AA345" s="6"/>
      <c r="AB345" s="6"/>
      <c r="AC345" s="6"/>
      <c r="AD345" s="6"/>
      <c r="AE345" s="6"/>
      <c r="AF345" s="6"/>
      <c r="AG345" s="6"/>
    </row>
    <row r="346" ht="12.0" customHeight="1">
      <c r="A346" s="7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45">
        <f t="shared" si="10"/>
        <v>306</v>
      </c>
      <c r="R346" s="146">
        <f t="shared" si="6"/>
        <v>1169.197495</v>
      </c>
      <c r="S346" s="146">
        <f t="shared" si="7"/>
        <v>930.1839223</v>
      </c>
      <c r="T346" s="146">
        <f t="shared" si="8"/>
        <v>239.0135726</v>
      </c>
      <c r="U346" s="146">
        <f t="shared" si="11"/>
        <v>161366.9265</v>
      </c>
      <c r="V346" s="147">
        <f t="shared" si="12"/>
        <v>196407.507</v>
      </c>
      <c r="W346" s="148">
        <f t="shared" si="9"/>
        <v>357774.4334</v>
      </c>
      <c r="X346" s="6"/>
      <c r="Y346" s="6"/>
      <c r="Z346" s="6"/>
      <c r="AA346" s="6"/>
      <c r="AB346" s="6"/>
      <c r="AC346" s="6"/>
      <c r="AD346" s="6"/>
      <c r="AE346" s="6"/>
      <c r="AF346" s="6"/>
      <c r="AG346" s="6"/>
    </row>
    <row r="347" ht="12.0" customHeight="1">
      <c r="A347" s="7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45">
        <f t="shared" si="10"/>
        <v>307</v>
      </c>
      <c r="R347" s="146">
        <f t="shared" si="6"/>
        <v>1169.197495</v>
      </c>
      <c r="S347" s="146">
        <f t="shared" si="7"/>
        <v>934.0596886</v>
      </c>
      <c r="T347" s="146">
        <f t="shared" si="8"/>
        <v>235.1378063</v>
      </c>
      <c r="U347" s="146">
        <f t="shared" si="11"/>
        <v>162300.9862</v>
      </c>
      <c r="V347" s="147">
        <f t="shared" si="12"/>
        <v>196642.6448</v>
      </c>
      <c r="W347" s="148">
        <f t="shared" si="9"/>
        <v>358943.6309</v>
      </c>
      <c r="X347" s="6"/>
      <c r="Y347" s="6"/>
      <c r="Z347" s="6"/>
      <c r="AA347" s="6"/>
      <c r="AB347" s="6"/>
      <c r="AC347" s="6"/>
      <c r="AD347" s="6"/>
      <c r="AE347" s="6"/>
      <c r="AF347" s="6"/>
      <c r="AG347" s="6"/>
    </row>
    <row r="348" ht="12.0" customHeight="1">
      <c r="A348" s="7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45">
        <f t="shared" si="10"/>
        <v>308</v>
      </c>
      <c r="R348" s="146">
        <f t="shared" si="6"/>
        <v>1169.197495</v>
      </c>
      <c r="S348" s="146">
        <f t="shared" si="7"/>
        <v>937.951604</v>
      </c>
      <c r="T348" s="146">
        <f t="shared" si="8"/>
        <v>231.2458909</v>
      </c>
      <c r="U348" s="146">
        <f t="shared" si="11"/>
        <v>163238.9378</v>
      </c>
      <c r="V348" s="147">
        <f t="shared" si="12"/>
        <v>196873.8907</v>
      </c>
      <c r="W348" s="148">
        <f t="shared" si="9"/>
        <v>360112.8284</v>
      </c>
      <c r="X348" s="6"/>
      <c r="Y348" s="6"/>
      <c r="Z348" s="6"/>
      <c r="AA348" s="6"/>
      <c r="AB348" s="6"/>
      <c r="AC348" s="6"/>
      <c r="AD348" s="6"/>
      <c r="AE348" s="6"/>
      <c r="AF348" s="6"/>
      <c r="AG348" s="6"/>
    </row>
    <row r="349" ht="12.0" customHeight="1">
      <c r="A349" s="7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45">
        <f t="shared" si="10"/>
        <v>309</v>
      </c>
      <c r="R349" s="146">
        <f t="shared" si="6"/>
        <v>1169.197495</v>
      </c>
      <c r="S349" s="146">
        <f t="shared" si="7"/>
        <v>941.8597357</v>
      </c>
      <c r="T349" s="146">
        <f t="shared" si="8"/>
        <v>227.3377592</v>
      </c>
      <c r="U349" s="146">
        <f t="shared" si="11"/>
        <v>164180.7975</v>
      </c>
      <c r="V349" s="147">
        <f t="shared" si="12"/>
        <v>197101.2284</v>
      </c>
      <c r="W349" s="148">
        <f t="shared" si="9"/>
        <v>361282.0259</v>
      </c>
      <c r="X349" s="6"/>
      <c r="Y349" s="6"/>
      <c r="Z349" s="6"/>
      <c r="AA349" s="6"/>
      <c r="AB349" s="6"/>
      <c r="AC349" s="6"/>
      <c r="AD349" s="6"/>
      <c r="AE349" s="6"/>
      <c r="AF349" s="6"/>
      <c r="AG349" s="6"/>
    </row>
    <row r="350" ht="12.0" customHeight="1">
      <c r="A350" s="7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45">
        <f t="shared" si="10"/>
        <v>310</v>
      </c>
      <c r="R350" s="146">
        <f t="shared" si="6"/>
        <v>1169.197495</v>
      </c>
      <c r="S350" s="146">
        <f t="shared" si="7"/>
        <v>945.7841513</v>
      </c>
      <c r="T350" s="146">
        <f t="shared" si="8"/>
        <v>223.4133437</v>
      </c>
      <c r="U350" s="146">
        <f t="shared" si="11"/>
        <v>165126.5817</v>
      </c>
      <c r="V350" s="147">
        <f t="shared" si="12"/>
        <v>197324.6418</v>
      </c>
      <c r="W350" s="148">
        <f t="shared" si="9"/>
        <v>362451.2234</v>
      </c>
      <c r="X350" s="6"/>
      <c r="Y350" s="6"/>
      <c r="Z350" s="6"/>
      <c r="AA350" s="6"/>
      <c r="AB350" s="6"/>
      <c r="AC350" s="6"/>
      <c r="AD350" s="6"/>
      <c r="AE350" s="6"/>
      <c r="AF350" s="6"/>
      <c r="AG350" s="6"/>
    </row>
    <row r="351" ht="12.0" customHeight="1">
      <c r="A351" s="7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45">
        <f t="shared" si="10"/>
        <v>311</v>
      </c>
      <c r="R351" s="146">
        <f t="shared" si="6"/>
        <v>1169.197495</v>
      </c>
      <c r="S351" s="146">
        <f t="shared" si="7"/>
        <v>949.7249185</v>
      </c>
      <c r="T351" s="146">
        <f t="shared" si="8"/>
        <v>219.4725764</v>
      </c>
      <c r="U351" s="146">
        <f t="shared" si="11"/>
        <v>166076.3066</v>
      </c>
      <c r="V351" s="147">
        <f t="shared" si="12"/>
        <v>197544.1143</v>
      </c>
      <c r="W351" s="148">
        <f t="shared" si="9"/>
        <v>363620.4209</v>
      </c>
      <c r="X351" s="6"/>
      <c r="Y351" s="6"/>
      <c r="Z351" s="6"/>
      <c r="AA351" s="6"/>
      <c r="AB351" s="6"/>
      <c r="AC351" s="6"/>
      <c r="AD351" s="6"/>
      <c r="AE351" s="6"/>
      <c r="AF351" s="6"/>
      <c r="AG351" s="6"/>
    </row>
    <row r="352" ht="12.0" customHeight="1">
      <c r="A352" s="7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45">
        <f t="shared" si="10"/>
        <v>312</v>
      </c>
      <c r="R352" s="146">
        <f t="shared" si="6"/>
        <v>1169.197495</v>
      </c>
      <c r="S352" s="146">
        <f t="shared" si="7"/>
        <v>953.6821057</v>
      </c>
      <c r="T352" s="146">
        <f t="shared" si="8"/>
        <v>215.5153892</v>
      </c>
      <c r="U352" s="146">
        <f t="shared" si="11"/>
        <v>167029.9887</v>
      </c>
      <c r="V352" s="147">
        <f t="shared" si="12"/>
        <v>197759.6297</v>
      </c>
      <c r="W352" s="148">
        <f t="shared" si="9"/>
        <v>364789.6184</v>
      </c>
      <c r="X352" s="6"/>
      <c r="Y352" s="6"/>
      <c r="Z352" s="6"/>
      <c r="AA352" s="6"/>
      <c r="AB352" s="6"/>
      <c r="AC352" s="6"/>
      <c r="AD352" s="6"/>
      <c r="AE352" s="6"/>
      <c r="AF352" s="6"/>
      <c r="AG352" s="6"/>
    </row>
    <row r="353" ht="12.0" customHeight="1">
      <c r="A353" s="7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45">
        <f t="shared" si="10"/>
        <v>313</v>
      </c>
      <c r="R353" s="146">
        <f t="shared" si="6"/>
        <v>1169.197495</v>
      </c>
      <c r="S353" s="146">
        <f t="shared" si="7"/>
        <v>957.6557812</v>
      </c>
      <c r="T353" s="146">
        <f t="shared" si="8"/>
        <v>211.5417138</v>
      </c>
      <c r="U353" s="146">
        <f t="shared" si="11"/>
        <v>167987.6445</v>
      </c>
      <c r="V353" s="147">
        <f t="shared" si="12"/>
        <v>197971.1714</v>
      </c>
      <c r="W353" s="148">
        <f t="shared" si="9"/>
        <v>365958.8159</v>
      </c>
      <c r="X353" s="6"/>
      <c r="Y353" s="6"/>
      <c r="Z353" s="6"/>
      <c r="AA353" s="6"/>
      <c r="AB353" s="6"/>
      <c r="AC353" s="6"/>
      <c r="AD353" s="6"/>
      <c r="AE353" s="6"/>
      <c r="AF353" s="6"/>
      <c r="AG353" s="6"/>
    </row>
    <row r="354" ht="12.0" customHeight="1">
      <c r="A354" s="7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45">
        <f t="shared" si="10"/>
        <v>314</v>
      </c>
      <c r="R354" s="146">
        <f t="shared" si="6"/>
        <v>1169.197495</v>
      </c>
      <c r="S354" s="146">
        <f t="shared" si="7"/>
        <v>961.6460136</v>
      </c>
      <c r="T354" s="146">
        <f t="shared" si="8"/>
        <v>207.5514813</v>
      </c>
      <c r="U354" s="146">
        <f t="shared" si="11"/>
        <v>168949.2905</v>
      </c>
      <c r="V354" s="147">
        <f t="shared" si="12"/>
        <v>198178.7229</v>
      </c>
      <c r="W354" s="148">
        <f t="shared" si="9"/>
        <v>367128.0134</v>
      </c>
      <c r="X354" s="6"/>
      <c r="Y354" s="6"/>
      <c r="Z354" s="6"/>
      <c r="AA354" s="6"/>
      <c r="AB354" s="6"/>
      <c r="AC354" s="6"/>
      <c r="AD354" s="6"/>
      <c r="AE354" s="6"/>
      <c r="AF354" s="6"/>
      <c r="AG354" s="6"/>
    </row>
    <row r="355" ht="12.0" customHeight="1">
      <c r="A355" s="7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45">
        <f t="shared" si="10"/>
        <v>315</v>
      </c>
      <c r="R355" s="146">
        <f t="shared" si="6"/>
        <v>1169.197495</v>
      </c>
      <c r="S355" s="146">
        <f t="shared" si="7"/>
        <v>965.652872</v>
      </c>
      <c r="T355" s="146">
        <f t="shared" si="8"/>
        <v>203.544623</v>
      </c>
      <c r="U355" s="146">
        <f t="shared" si="11"/>
        <v>169914.9434</v>
      </c>
      <c r="V355" s="147">
        <f t="shared" si="12"/>
        <v>198382.2675</v>
      </c>
      <c r="W355" s="148">
        <f t="shared" si="9"/>
        <v>368297.2109</v>
      </c>
      <c r="X355" s="6"/>
      <c r="Y355" s="6"/>
      <c r="Z355" s="6"/>
      <c r="AA355" s="6"/>
      <c r="AB355" s="6"/>
      <c r="AC355" s="6"/>
      <c r="AD355" s="6"/>
      <c r="AE355" s="6"/>
      <c r="AF355" s="6"/>
      <c r="AG355" s="6"/>
    </row>
    <row r="356" ht="12.0" customHeight="1">
      <c r="A356" s="7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45">
        <f t="shared" si="10"/>
        <v>316</v>
      </c>
      <c r="R356" s="146">
        <f t="shared" si="6"/>
        <v>1169.197495</v>
      </c>
      <c r="S356" s="146">
        <f t="shared" si="7"/>
        <v>969.6764256</v>
      </c>
      <c r="T356" s="146">
        <f t="shared" si="8"/>
        <v>199.5210693</v>
      </c>
      <c r="U356" s="146">
        <f t="shared" si="11"/>
        <v>170884.6198</v>
      </c>
      <c r="V356" s="147">
        <f t="shared" si="12"/>
        <v>198581.7886</v>
      </c>
      <c r="W356" s="148">
        <f t="shared" si="9"/>
        <v>369466.4084</v>
      </c>
      <c r="X356" s="6"/>
      <c r="Y356" s="6"/>
      <c r="Z356" s="6"/>
      <c r="AA356" s="6"/>
      <c r="AB356" s="6"/>
      <c r="AC356" s="6"/>
      <c r="AD356" s="6"/>
      <c r="AE356" s="6"/>
      <c r="AF356" s="6"/>
      <c r="AG356" s="6"/>
    </row>
    <row r="357" ht="12.0" customHeight="1">
      <c r="A357" s="7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45">
        <f t="shared" si="10"/>
        <v>317</v>
      </c>
      <c r="R357" s="146">
        <f t="shared" si="6"/>
        <v>1169.197495</v>
      </c>
      <c r="S357" s="146">
        <f t="shared" si="7"/>
        <v>973.716744</v>
      </c>
      <c r="T357" s="146">
        <f t="shared" si="8"/>
        <v>195.4807509</v>
      </c>
      <c r="U357" s="146">
        <f t="shared" si="11"/>
        <v>171858.3365</v>
      </c>
      <c r="V357" s="147">
        <f t="shared" si="12"/>
        <v>198777.2694</v>
      </c>
      <c r="W357" s="148">
        <f t="shared" si="9"/>
        <v>370635.6059</v>
      </c>
      <c r="X357" s="6"/>
      <c r="Y357" s="6"/>
      <c r="Z357" s="6"/>
      <c r="AA357" s="6"/>
      <c r="AB357" s="6"/>
      <c r="AC357" s="6"/>
      <c r="AD357" s="6"/>
      <c r="AE357" s="6"/>
      <c r="AF357" s="6"/>
      <c r="AG357" s="6"/>
    </row>
    <row r="358" ht="12.0" customHeight="1">
      <c r="A358" s="7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45">
        <f t="shared" si="10"/>
        <v>318</v>
      </c>
      <c r="R358" s="146">
        <f t="shared" si="6"/>
        <v>1169.197495</v>
      </c>
      <c r="S358" s="146">
        <f t="shared" si="7"/>
        <v>977.7738971</v>
      </c>
      <c r="T358" s="146">
        <f t="shared" si="8"/>
        <v>191.4235978</v>
      </c>
      <c r="U358" s="146">
        <f t="shared" si="11"/>
        <v>172836.1104</v>
      </c>
      <c r="V358" s="147">
        <f t="shared" si="12"/>
        <v>198968.693</v>
      </c>
      <c r="W358" s="148">
        <f t="shared" si="9"/>
        <v>371804.8034</v>
      </c>
      <c r="X358" s="6"/>
      <c r="Y358" s="6"/>
      <c r="Z358" s="6"/>
      <c r="AA358" s="6"/>
      <c r="AB358" s="6"/>
      <c r="AC358" s="6"/>
      <c r="AD358" s="6"/>
      <c r="AE358" s="6"/>
      <c r="AF358" s="6"/>
      <c r="AG358" s="6"/>
    </row>
    <row r="359" ht="12.0" customHeight="1">
      <c r="A359" s="7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45">
        <f t="shared" si="10"/>
        <v>319</v>
      </c>
      <c r="R359" s="146">
        <f t="shared" si="6"/>
        <v>1169.197495</v>
      </c>
      <c r="S359" s="146">
        <f t="shared" si="7"/>
        <v>981.847955</v>
      </c>
      <c r="T359" s="146">
        <f t="shared" si="8"/>
        <v>187.3495399</v>
      </c>
      <c r="U359" s="146">
        <f t="shared" si="11"/>
        <v>173817.9584</v>
      </c>
      <c r="V359" s="147">
        <f t="shared" si="12"/>
        <v>199156.0425</v>
      </c>
      <c r="W359" s="148">
        <f t="shared" si="9"/>
        <v>372974.0009</v>
      </c>
      <c r="X359" s="6"/>
      <c r="Y359" s="6"/>
      <c r="Z359" s="6"/>
      <c r="AA359" s="6"/>
      <c r="AB359" s="6"/>
      <c r="AC359" s="6"/>
      <c r="AD359" s="6"/>
      <c r="AE359" s="6"/>
      <c r="AF359" s="6"/>
      <c r="AG359" s="6"/>
    </row>
    <row r="360" ht="12.0" customHeight="1">
      <c r="A360" s="7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45">
        <f t="shared" si="10"/>
        <v>320</v>
      </c>
      <c r="R360" s="146">
        <f t="shared" si="6"/>
        <v>1169.197495</v>
      </c>
      <c r="S360" s="146">
        <f t="shared" si="7"/>
        <v>985.9389882</v>
      </c>
      <c r="T360" s="146">
        <f t="shared" si="8"/>
        <v>183.2585067</v>
      </c>
      <c r="U360" s="146">
        <f t="shared" si="11"/>
        <v>174803.8974</v>
      </c>
      <c r="V360" s="147">
        <f t="shared" si="12"/>
        <v>199339.301</v>
      </c>
      <c r="W360" s="148">
        <f t="shared" si="9"/>
        <v>374143.1984</v>
      </c>
      <c r="X360" s="6"/>
      <c r="Y360" s="6"/>
      <c r="Z360" s="6"/>
      <c r="AA360" s="6"/>
      <c r="AB360" s="6"/>
      <c r="AC360" s="6"/>
      <c r="AD360" s="6"/>
      <c r="AE360" s="6"/>
      <c r="AF360" s="6"/>
      <c r="AG360" s="6"/>
    </row>
    <row r="361" ht="12.0" customHeight="1">
      <c r="A361" s="7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45">
        <f t="shared" si="10"/>
        <v>321</v>
      </c>
      <c r="R361" s="146">
        <f t="shared" si="6"/>
        <v>1169.197495</v>
      </c>
      <c r="S361" s="146">
        <f t="shared" si="7"/>
        <v>990.0470673</v>
      </c>
      <c r="T361" s="146">
        <f t="shared" si="8"/>
        <v>179.1504276</v>
      </c>
      <c r="U361" s="146">
        <f t="shared" si="11"/>
        <v>175793.9444</v>
      </c>
      <c r="V361" s="147">
        <f t="shared" si="12"/>
        <v>199518.4514</v>
      </c>
      <c r="W361" s="148">
        <f t="shared" si="9"/>
        <v>375312.3959</v>
      </c>
      <c r="X361" s="6"/>
      <c r="Y361" s="6"/>
      <c r="Z361" s="6"/>
      <c r="AA361" s="6"/>
      <c r="AB361" s="6"/>
      <c r="AC361" s="6"/>
      <c r="AD361" s="6"/>
      <c r="AE361" s="6"/>
      <c r="AF361" s="6"/>
      <c r="AG361" s="6"/>
    </row>
    <row r="362" ht="12.0" customHeight="1">
      <c r="A362" s="7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45">
        <f t="shared" si="10"/>
        <v>322</v>
      </c>
      <c r="R362" s="146">
        <f t="shared" si="6"/>
        <v>1169.197495</v>
      </c>
      <c r="S362" s="146">
        <f t="shared" si="7"/>
        <v>994.1722634</v>
      </c>
      <c r="T362" s="146">
        <f t="shared" si="8"/>
        <v>175.0252315</v>
      </c>
      <c r="U362" s="146">
        <f t="shared" si="11"/>
        <v>176788.1167</v>
      </c>
      <c r="V362" s="147">
        <f t="shared" si="12"/>
        <v>199693.4767</v>
      </c>
      <c r="W362" s="148">
        <f t="shared" si="9"/>
        <v>376481.5934</v>
      </c>
      <c r="X362" s="6"/>
      <c r="Y362" s="6"/>
      <c r="Z362" s="6"/>
      <c r="AA362" s="6"/>
      <c r="AB362" s="6"/>
      <c r="AC362" s="6"/>
      <c r="AD362" s="6"/>
      <c r="AE362" s="6"/>
      <c r="AF362" s="6"/>
      <c r="AG362" s="6"/>
    </row>
    <row r="363" ht="12.0" customHeight="1">
      <c r="A363" s="7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45">
        <f t="shared" si="10"/>
        <v>323</v>
      </c>
      <c r="R363" s="146">
        <f t="shared" si="6"/>
        <v>1169.197495</v>
      </c>
      <c r="S363" s="146">
        <f t="shared" si="7"/>
        <v>998.3146478</v>
      </c>
      <c r="T363" s="146">
        <f t="shared" si="8"/>
        <v>170.8828471</v>
      </c>
      <c r="U363" s="146">
        <f t="shared" si="11"/>
        <v>177786.4314</v>
      </c>
      <c r="V363" s="147">
        <f t="shared" si="12"/>
        <v>199864.3595</v>
      </c>
      <c r="W363" s="148">
        <f t="shared" si="9"/>
        <v>377650.7909</v>
      </c>
      <c r="X363" s="6"/>
      <c r="Y363" s="6"/>
      <c r="Z363" s="6"/>
      <c r="AA363" s="6"/>
      <c r="AB363" s="6"/>
      <c r="AC363" s="6"/>
      <c r="AD363" s="6"/>
      <c r="AE363" s="6"/>
      <c r="AF363" s="6"/>
      <c r="AG363" s="6"/>
    </row>
    <row r="364" ht="12.0" customHeight="1">
      <c r="A364" s="7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45">
        <f t="shared" si="10"/>
        <v>324</v>
      </c>
      <c r="R364" s="146">
        <f t="shared" si="6"/>
        <v>1169.197495</v>
      </c>
      <c r="S364" s="146">
        <f t="shared" si="7"/>
        <v>1002.474292</v>
      </c>
      <c r="T364" s="146">
        <f t="shared" si="8"/>
        <v>166.7232027</v>
      </c>
      <c r="U364" s="146">
        <f t="shared" si="11"/>
        <v>178788.9056</v>
      </c>
      <c r="V364" s="147">
        <f t="shared" si="12"/>
        <v>200031.0827</v>
      </c>
      <c r="W364" s="148">
        <f t="shared" si="9"/>
        <v>378819.9884</v>
      </c>
      <c r="X364" s="6"/>
      <c r="Y364" s="6"/>
      <c r="Z364" s="6"/>
      <c r="AA364" s="6"/>
      <c r="AB364" s="6"/>
      <c r="AC364" s="6"/>
      <c r="AD364" s="6"/>
      <c r="AE364" s="6"/>
      <c r="AF364" s="6"/>
      <c r="AG364" s="6"/>
    </row>
    <row r="365" ht="12.0" customHeight="1">
      <c r="A365" s="7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45">
        <f t="shared" si="10"/>
        <v>325</v>
      </c>
      <c r="R365" s="146">
        <f t="shared" si="6"/>
        <v>1169.197495</v>
      </c>
      <c r="S365" s="146">
        <f t="shared" si="7"/>
        <v>1006.651268</v>
      </c>
      <c r="T365" s="146">
        <f t="shared" si="8"/>
        <v>162.5462265</v>
      </c>
      <c r="U365" s="146">
        <f t="shared" si="11"/>
        <v>179795.5569</v>
      </c>
      <c r="V365" s="147">
        <f t="shared" si="12"/>
        <v>200193.6289</v>
      </c>
      <c r="W365" s="148">
        <f t="shared" si="9"/>
        <v>379989.1858</v>
      </c>
      <c r="X365" s="6"/>
      <c r="Y365" s="6"/>
      <c r="Z365" s="6"/>
      <c r="AA365" s="6"/>
      <c r="AB365" s="6"/>
      <c r="AC365" s="6"/>
      <c r="AD365" s="6"/>
      <c r="AE365" s="6"/>
      <c r="AF365" s="6"/>
      <c r="AG365" s="6"/>
    </row>
    <row r="366" ht="12.0" customHeight="1">
      <c r="A366" s="7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45">
        <f t="shared" si="10"/>
        <v>326</v>
      </c>
      <c r="R366" s="146">
        <f t="shared" si="6"/>
        <v>1169.197495</v>
      </c>
      <c r="S366" s="146">
        <f t="shared" si="7"/>
        <v>1010.845649</v>
      </c>
      <c r="T366" s="146">
        <f t="shared" si="8"/>
        <v>158.3518462</v>
      </c>
      <c r="U366" s="146">
        <f t="shared" si="11"/>
        <v>180806.4026</v>
      </c>
      <c r="V366" s="147">
        <f t="shared" si="12"/>
        <v>200351.9808</v>
      </c>
      <c r="W366" s="148">
        <f t="shared" si="9"/>
        <v>381158.3833</v>
      </c>
      <c r="X366" s="6"/>
      <c r="Y366" s="6"/>
      <c r="Z366" s="6"/>
      <c r="AA366" s="6"/>
      <c r="AB366" s="6"/>
      <c r="AC366" s="6"/>
      <c r="AD366" s="6"/>
      <c r="AE366" s="6"/>
      <c r="AF366" s="6"/>
      <c r="AG366" s="6"/>
    </row>
    <row r="367" ht="12.0" customHeight="1">
      <c r="A367" s="7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45">
        <f t="shared" si="10"/>
        <v>327</v>
      </c>
      <c r="R367" s="146">
        <f t="shared" si="6"/>
        <v>1169.197495</v>
      </c>
      <c r="S367" s="146">
        <f t="shared" si="7"/>
        <v>1015.057506</v>
      </c>
      <c r="T367" s="146">
        <f t="shared" si="8"/>
        <v>154.1399893</v>
      </c>
      <c r="U367" s="146">
        <f t="shared" si="11"/>
        <v>181821.4601</v>
      </c>
      <c r="V367" s="147">
        <f t="shared" si="12"/>
        <v>200506.1208</v>
      </c>
      <c r="W367" s="148">
        <f t="shared" si="9"/>
        <v>382327.5808</v>
      </c>
      <c r="X367" s="6"/>
      <c r="Y367" s="6"/>
      <c r="Z367" s="6"/>
      <c r="AA367" s="6"/>
      <c r="AB367" s="6"/>
      <c r="AC367" s="6"/>
      <c r="AD367" s="6"/>
      <c r="AE367" s="6"/>
      <c r="AF367" s="6"/>
      <c r="AG367" s="6"/>
    </row>
    <row r="368" ht="12.0" customHeight="1">
      <c r="A368" s="7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45">
        <f t="shared" si="10"/>
        <v>328</v>
      </c>
      <c r="R368" s="146">
        <f t="shared" si="6"/>
        <v>1169.197495</v>
      </c>
      <c r="S368" s="146">
        <f t="shared" si="7"/>
        <v>1019.286912</v>
      </c>
      <c r="T368" s="146">
        <f t="shared" si="8"/>
        <v>149.9105831</v>
      </c>
      <c r="U368" s="146">
        <f t="shared" si="11"/>
        <v>182840.747</v>
      </c>
      <c r="V368" s="147">
        <f t="shared" si="12"/>
        <v>200656.0314</v>
      </c>
      <c r="W368" s="148">
        <f t="shared" si="9"/>
        <v>383496.7783</v>
      </c>
      <c r="X368" s="6"/>
      <c r="Y368" s="6"/>
      <c r="Z368" s="6"/>
      <c r="AA368" s="6"/>
      <c r="AB368" s="6"/>
      <c r="AC368" s="6"/>
      <c r="AD368" s="6"/>
      <c r="AE368" s="6"/>
      <c r="AF368" s="6"/>
      <c r="AG368" s="6"/>
    </row>
    <row r="369" ht="12.0" customHeight="1">
      <c r="A369" s="7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45">
        <f t="shared" si="10"/>
        <v>329</v>
      </c>
      <c r="R369" s="146">
        <f t="shared" si="6"/>
        <v>1169.197495</v>
      </c>
      <c r="S369" s="146">
        <f t="shared" si="7"/>
        <v>1023.533941</v>
      </c>
      <c r="T369" s="146">
        <f t="shared" si="8"/>
        <v>145.6635543</v>
      </c>
      <c r="U369" s="146">
        <f t="shared" si="11"/>
        <v>183864.2809</v>
      </c>
      <c r="V369" s="147">
        <f t="shared" si="12"/>
        <v>200801.6949</v>
      </c>
      <c r="W369" s="148">
        <f t="shared" si="9"/>
        <v>384665.9758</v>
      </c>
      <c r="X369" s="6"/>
      <c r="Y369" s="6"/>
      <c r="Z369" s="6"/>
      <c r="AA369" s="6"/>
      <c r="AB369" s="6"/>
      <c r="AC369" s="6"/>
      <c r="AD369" s="6"/>
      <c r="AE369" s="6"/>
      <c r="AF369" s="6"/>
      <c r="AG369" s="6"/>
    </row>
    <row r="370" ht="12.0" customHeight="1">
      <c r="A370" s="7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45">
        <f t="shared" si="10"/>
        <v>330</v>
      </c>
      <c r="R370" s="146">
        <f t="shared" si="6"/>
        <v>1169.197495</v>
      </c>
      <c r="S370" s="146">
        <f t="shared" si="7"/>
        <v>1027.798665</v>
      </c>
      <c r="T370" s="146">
        <f t="shared" si="8"/>
        <v>141.3988295</v>
      </c>
      <c r="U370" s="146">
        <f t="shared" si="11"/>
        <v>184892.0796</v>
      </c>
      <c r="V370" s="147">
        <f t="shared" si="12"/>
        <v>200943.0937</v>
      </c>
      <c r="W370" s="148">
        <f t="shared" si="9"/>
        <v>385835.1733</v>
      </c>
      <c r="X370" s="6"/>
      <c r="Y370" s="6"/>
      <c r="Z370" s="6"/>
      <c r="AA370" s="6"/>
      <c r="AB370" s="6"/>
      <c r="AC370" s="6"/>
      <c r="AD370" s="6"/>
      <c r="AE370" s="6"/>
      <c r="AF370" s="6"/>
      <c r="AG370" s="6"/>
    </row>
    <row r="371" ht="12.0" customHeight="1">
      <c r="A371" s="7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45">
        <f t="shared" si="10"/>
        <v>331</v>
      </c>
      <c r="R371" s="146">
        <f t="shared" si="6"/>
        <v>1169.197495</v>
      </c>
      <c r="S371" s="146">
        <f t="shared" si="7"/>
        <v>1032.08116</v>
      </c>
      <c r="T371" s="146">
        <f t="shared" si="8"/>
        <v>137.1163351</v>
      </c>
      <c r="U371" s="146">
        <f t="shared" si="11"/>
        <v>185924.1607</v>
      </c>
      <c r="V371" s="147">
        <f t="shared" si="12"/>
        <v>201080.2101</v>
      </c>
      <c r="W371" s="148">
        <f t="shared" si="9"/>
        <v>387004.3708</v>
      </c>
      <c r="X371" s="6"/>
      <c r="Y371" s="6"/>
      <c r="Z371" s="6"/>
      <c r="AA371" s="6"/>
      <c r="AB371" s="6"/>
      <c r="AC371" s="6"/>
      <c r="AD371" s="6"/>
      <c r="AE371" s="6"/>
      <c r="AF371" s="6"/>
      <c r="AG371" s="6"/>
    </row>
    <row r="372" ht="12.0" customHeight="1">
      <c r="A372" s="7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45">
        <f t="shared" si="10"/>
        <v>332</v>
      </c>
      <c r="R372" s="146">
        <f t="shared" si="6"/>
        <v>1169.197495</v>
      </c>
      <c r="S372" s="146">
        <f t="shared" si="7"/>
        <v>1036.381498</v>
      </c>
      <c r="T372" s="146">
        <f t="shared" si="8"/>
        <v>132.8159969</v>
      </c>
      <c r="U372" s="146">
        <f t="shared" si="11"/>
        <v>186960.5422</v>
      </c>
      <c r="V372" s="147">
        <f t="shared" si="12"/>
        <v>201213.0261</v>
      </c>
      <c r="W372" s="148">
        <f t="shared" si="9"/>
        <v>388173.5683</v>
      </c>
      <c r="X372" s="6"/>
      <c r="Y372" s="6"/>
      <c r="Z372" s="6"/>
      <c r="AA372" s="6"/>
      <c r="AB372" s="6"/>
      <c r="AC372" s="6"/>
      <c r="AD372" s="6"/>
      <c r="AE372" s="6"/>
      <c r="AF372" s="6"/>
      <c r="AG372" s="6"/>
    </row>
    <row r="373" ht="12.0" customHeight="1">
      <c r="A373" s="7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45">
        <f t="shared" si="10"/>
        <v>333</v>
      </c>
      <c r="R373" s="146">
        <f t="shared" si="6"/>
        <v>1169.197495</v>
      </c>
      <c r="S373" s="146">
        <f t="shared" si="7"/>
        <v>1040.699754</v>
      </c>
      <c r="T373" s="146">
        <f t="shared" si="8"/>
        <v>128.4977407</v>
      </c>
      <c r="U373" s="146">
        <f t="shared" si="11"/>
        <v>188001.242</v>
      </c>
      <c r="V373" s="147">
        <f t="shared" si="12"/>
        <v>201341.5238</v>
      </c>
      <c r="W373" s="148">
        <f t="shared" si="9"/>
        <v>389342.7658</v>
      </c>
      <c r="X373" s="6"/>
      <c r="Y373" s="6"/>
      <c r="Z373" s="6"/>
      <c r="AA373" s="6"/>
      <c r="AB373" s="6"/>
      <c r="AC373" s="6"/>
      <c r="AD373" s="6"/>
      <c r="AE373" s="6"/>
      <c r="AF373" s="6"/>
      <c r="AG373" s="6"/>
    </row>
    <row r="374" ht="12.0" customHeight="1">
      <c r="A374" s="7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45">
        <f t="shared" si="10"/>
        <v>334</v>
      </c>
      <c r="R374" s="146">
        <f t="shared" si="6"/>
        <v>1169.197495</v>
      </c>
      <c r="S374" s="146">
        <f t="shared" si="7"/>
        <v>1045.036003</v>
      </c>
      <c r="T374" s="146">
        <f t="shared" si="8"/>
        <v>124.1614917</v>
      </c>
      <c r="U374" s="146">
        <f t="shared" si="11"/>
        <v>189046.278</v>
      </c>
      <c r="V374" s="147">
        <f t="shared" si="12"/>
        <v>201465.6853</v>
      </c>
      <c r="W374" s="148">
        <f t="shared" si="9"/>
        <v>390511.9633</v>
      </c>
      <c r="X374" s="6"/>
      <c r="Y374" s="6"/>
      <c r="Z374" s="6"/>
      <c r="AA374" s="6"/>
      <c r="AB374" s="6"/>
      <c r="AC374" s="6"/>
      <c r="AD374" s="6"/>
      <c r="AE374" s="6"/>
      <c r="AF374" s="6"/>
      <c r="AG374" s="6"/>
    </row>
    <row r="375" ht="12.0" customHeight="1">
      <c r="A375" s="7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45">
        <f t="shared" si="10"/>
        <v>335</v>
      </c>
      <c r="R375" s="146">
        <f t="shared" si="6"/>
        <v>1169.197495</v>
      </c>
      <c r="S375" s="146">
        <f t="shared" si="7"/>
        <v>1049.39032</v>
      </c>
      <c r="T375" s="146">
        <f t="shared" si="8"/>
        <v>119.807175</v>
      </c>
      <c r="U375" s="146">
        <f t="shared" si="11"/>
        <v>190095.6683</v>
      </c>
      <c r="V375" s="147">
        <f t="shared" si="12"/>
        <v>201585.4925</v>
      </c>
      <c r="W375" s="148">
        <f t="shared" si="9"/>
        <v>391681.1608</v>
      </c>
      <c r="X375" s="6"/>
      <c r="Y375" s="6"/>
      <c r="Z375" s="6"/>
      <c r="AA375" s="6"/>
      <c r="AB375" s="6"/>
      <c r="AC375" s="6"/>
      <c r="AD375" s="6"/>
      <c r="AE375" s="6"/>
      <c r="AF375" s="6"/>
      <c r="AG375" s="6"/>
    </row>
    <row r="376" ht="12.0" customHeight="1">
      <c r="A376" s="7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45">
        <f t="shared" si="10"/>
        <v>336</v>
      </c>
      <c r="R376" s="146">
        <f t="shared" si="6"/>
        <v>1169.197495</v>
      </c>
      <c r="S376" s="146">
        <f t="shared" si="7"/>
        <v>1053.76278</v>
      </c>
      <c r="T376" s="146">
        <f t="shared" si="8"/>
        <v>115.4347153</v>
      </c>
      <c r="U376" s="146">
        <f t="shared" si="11"/>
        <v>191149.4311</v>
      </c>
      <c r="V376" s="147">
        <f t="shared" si="12"/>
        <v>201700.9272</v>
      </c>
      <c r="W376" s="148">
        <f t="shared" si="9"/>
        <v>392850.3583</v>
      </c>
      <c r="X376" s="6"/>
      <c r="Y376" s="6"/>
      <c r="Z376" s="6"/>
      <c r="AA376" s="6"/>
      <c r="AB376" s="6"/>
      <c r="AC376" s="6"/>
      <c r="AD376" s="6"/>
      <c r="AE376" s="6"/>
      <c r="AF376" s="6"/>
      <c r="AG376" s="6"/>
    </row>
    <row r="377" ht="12.0" customHeight="1">
      <c r="A377" s="7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45">
        <f t="shared" si="10"/>
        <v>337</v>
      </c>
      <c r="R377" s="146">
        <f t="shared" si="6"/>
        <v>1169.197495</v>
      </c>
      <c r="S377" s="146">
        <f t="shared" si="7"/>
        <v>1058.153458</v>
      </c>
      <c r="T377" s="146">
        <f t="shared" si="8"/>
        <v>111.0440371</v>
      </c>
      <c r="U377" s="146">
        <f t="shared" si="11"/>
        <v>192207.5846</v>
      </c>
      <c r="V377" s="147">
        <f t="shared" si="12"/>
        <v>201811.9712</v>
      </c>
      <c r="W377" s="148">
        <f t="shared" si="9"/>
        <v>394019.5558</v>
      </c>
      <c r="X377" s="6"/>
      <c r="Y377" s="6"/>
      <c r="Z377" s="6"/>
      <c r="AA377" s="6"/>
      <c r="AB377" s="6"/>
      <c r="AC377" s="6"/>
      <c r="AD377" s="6"/>
      <c r="AE377" s="6"/>
      <c r="AF377" s="6"/>
      <c r="AG377" s="6"/>
    </row>
    <row r="378" ht="12.0" customHeight="1">
      <c r="A378" s="7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45">
        <f t="shared" si="10"/>
        <v>338</v>
      </c>
      <c r="R378" s="146">
        <f t="shared" si="6"/>
        <v>1169.197495</v>
      </c>
      <c r="S378" s="146">
        <f t="shared" si="7"/>
        <v>1062.562431</v>
      </c>
      <c r="T378" s="146">
        <f t="shared" si="8"/>
        <v>106.6350643</v>
      </c>
      <c r="U378" s="146">
        <f t="shared" si="11"/>
        <v>193270.147</v>
      </c>
      <c r="V378" s="147">
        <f t="shared" si="12"/>
        <v>201918.6063</v>
      </c>
      <c r="W378" s="148">
        <f t="shared" si="9"/>
        <v>395188.7533</v>
      </c>
      <c r="X378" s="6"/>
      <c r="Y378" s="6"/>
      <c r="Z378" s="6"/>
      <c r="AA378" s="6"/>
      <c r="AB378" s="6"/>
      <c r="AC378" s="6"/>
      <c r="AD378" s="6"/>
      <c r="AE378" s="6"/>
      <c r="AF378" s="6"/>
      <c r="AG378" s="6"/>
    </row>
    <row r="379" ht="12.0" customHeight="1">
      <c r="A379" s="7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45">
        <f t="shared" si="10"/>
        <v>339</v>
      </c>
      <c r="R379" s="146">
        <f t="shared" si="6"/>
        <v>1169.197495</v>
      </c>
      <c r="S379" s="146">
        <f t="shared" si="7"/>
        <v>1066.989774</v>
      </c>
      <c r="T379" s="146">
        <f t="shared" si="8"/>
        <v>102.2077209</v>
      </c>
      <c r="U379" s="146">
        <f t="shared" si="11"/>
        <v>194337.1368</v>
      </c>
      <c r="V379" s="147">
        <f t="shared" si="12"/>
        <v>202020.814</v>
      </c>
      <c r="W379" s="148">
        <f t="shared" si="9"/>
        <v>396357.9508</v>
      </c>
      <c r="X379" s="6"/>
      <c r="Y379" s="6"/>
      <c r="Z379" s="6"/>
      <c r="AA379" s="6"/>
      <c r="AB379" s="6"/>
      <c r="AC379" s="6"/>
      <c r="AD379" s="6"/>
      <c r="AE379" s="6"/>
      <c r="AF379" s="6"/>
      <c r="AG379" s="6"/>
    </row>
    <row r="380" ht="12.0" customHeight="1">
      <c r="A380" s="7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45">
        <f t="shared" si="10"/>
        <v>340</v>
      </c>
      <c r="R380" s="146">
        <f t="shared" si="6"/>
        <v>1169.197495</v>
      </c>
      <c r="S380" s="146">
        <f t="shared" si="7"/>
        <v>1071.435565</v>
      </c>
      <c r="T380" s="146">
        <f t="shared" si="8"/>
        <v>97.76193016</v>
      </c>
      <c r="U380" s="146">
        <f t="shared" si="11"/>
        <v>195408.5723</v>
      </c>
      <c r="V380" s="147">
        <f t="shared" si="12"/>
        <v>202118.5759</v>
      </c>
      <c r="W380" s="148">
        <f t="shared" si="9"/>
        <v>397527.1483</v>
      </c>
      <c r="X380" s="6"/>
      <c r="Y380" s="6"/>
      <c r="Z380" s="6"/>
      <c r="AA380" s="6"/>
      <c r="AB380" s="6"/>
      <c r="AC380" s="6"/>
      <c r="AD380" s="6"/>
      <c r="AE380" s="6"/>
      <c r="AF380" s="6"/>
      <c r="AG380" s="6"/>
    </row>
    <row r="381" ht="12.0" customHeight="1">
      <c r="A381" s="7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45">
        <f t="shared" si="10"/>
        <v>341</v>
      </c>
      <c r="R381" s="146">
        <f t="shared" si="6"/>
        <v>1169.197495</v>
      </c>
      <c r="S381" s="146">
        <f t="shared" si="7"/>
        <v>1075.89988</v>
      </c>
      <c r="T381" s="146">
        <f t="shared" si="8"/>
        <v>93.29761531</v>
      </c>
      <c r="U381" s="146">
        <f t="shared" si="11"/>
        <v>196484.4722</v>
      </c>
      <c r="V381" s="147">
        <f t="shared" si="12"/>
        <v>202211.8736</v>
      </c>
      <c r="W381" s="148">
        <f t="shared" si="9"/>
        <v>398696.3458</v>
      </c>
      <c r="X381" s="6"/>
      <c r="Y381" s="6"/>
      <c r="Z381" s="6"/>
      <c r="AA381" s="6"/>
      <c r="AB381" s="6"/>
      <c r="AC381" s="6"/>
      <c r="AD381" s="6"/>
      <c r="AE381" s="6"/>
      <c r="AF381" s="6"/>
      <c r="AG381" s="6"/>
    </row>
    <row r="382" ht="12.0" customHeight="1">
      <c r="A382" s="7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45">
        <f t="shared" si="10"/>
        <v>342</v>
      </c>
      <c r="R382" s="146">
        <f t="shared" si="6"/>
        <v>1169.197495</v>
      </c>
      <c r="S382" s="146">
        <f t="shared" si="7"/>
        <v>1080.382796</v>
      </c>
      <c r="T382" s="146">
        <f t="shared" si="8"/>
        <v>88.81469915</v>
      </c>
      <c r="U382" s="146">
        <f t="shared" si="11"/>
        <v>197564.855</v>
      </c>
      <c r="V382" s="147">
        <f t="shared" si="12"/>
        <v>202300.6883</v>
      </c>
      <c r="W382" s="148">
        <f t="shared" si="9"/>
        <v>399865.5433</v>
      </c>
      <c r="X382" s="6"/>
      <c r="Y382" s="6"/>
      <c r="Z382" s="6"/>
      <c r="AA382" s="6"/>
      <c r="AB382" s="6"/>
      <c r="AC382" s="6"/>
      <c r="AD382" s="6"/>
      <c r="AE382" s="6"/>
      <c r="AF382" s="6"/>
      <c r="AG382" s="6"/>
    </row>
    <row r="383" ht="12.0" customHeight="1">
      <c r="A383" s="7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45">
        <f t="shared" si="10"/>
        <v>343</v>
      </c>
      <c r="R383" s="146">
        <f t="shared" si="6"/>
        <v>1169.197495</v>
      </c>
      <c r="S383" s="146">
        <f t="shared" si="7"/>
        <v>1084.884391</v>
      </c>
      <c r="T383" s="146">
        <f t="shared" si="8"/>
        <v>84.31310416</v>
      </c>
      <c r="U383" s="146">
        <f t="shared" si="11"/>
        <v>198649.7394</v>
      </c>
      <c r="V383" s="147">
        <f t="shared" si="12"/>
        <v>202385.0014</v>
      </c>
      <c r="W383" s="148">
        <f t="shared" si="9"/>
        <v>401034.7408</v>
      </c>
      <c r="X383" s="6"/>
      <c r="Y383" s="6"/>
      <c r="Z383" s="6"/>
      <c r="AA383" s="6"/>
      <c r="AB383" s="6"/>
      <c r="AC383" s="6"/>
      <c r="AD383" s="6"/>
      <c r="AE383" s="6"/>
      <c r="AF383" s="6"/>
      <c r="AG383" s="6"/>
    </row>
    <row r="384" ht="12.0" customHeight="1">
      <c r="A384" s="7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45">
        <f t="shared" si="10"/>
        <v>344</v>
      </c>
      <c r="R384" s="146">
        <f t="shared" si="6"/>
        <v>1169.197495</v>
      </c>
      <c r="S384" s="146">
        <f t="shared" si="7"/>
        <v>1089.404742</v>
      </c>
      <c r="T384" s="146">
        <f t="shared" si="8"/>
        <v>79.79275253</v>
      </c>
      <c r="U384" s="146">
        <f t="shared" si="11"/>
        <v>199739.1441</v>
      </c>
      <c r="V384" s="147">
        <f t="shared" si="12"/>
        <v>202464.7941</v>
      </c>
      <c r="W384" s="148">
        <f t="shared" si="9"/>
        <v>402203.9383</v>
      </c>
      <c r="X384" s="6"/>
      <c r="Y384" s="6"/>
      <c r="Z384" s="6"/>
      <c r="AA384" s="6"/>
      <c r="AB384" s="6"/>
      <c r="AC384" s="6"/>
      <c r="AD384" s="6"/>
      <c r="AE384" s="6"/>
      <c r="AF384" s="6"/>
      <c r="AG384" s="6"/>
    </row>
    <row r="385" ht="12.0" customHeight="1">
      <c r="A385" s="7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45">
        <f t="shared" si="10"/>
        <v>345</v>
      </c>
      <c r="R385" s="146">
        <f t="shared" si="6"/>
        <v>1169.197495</v>
      </c>
      <c r="S385" s="146">
        <f t="shared" si="7"/>
        <v>1093.943929</v>
      </c>
      <c r="T385" s="146">
        <f t="shared" si="8"/>
        <v>75.25356611</v>
      </c>
      <c r="U385" s="146">
        <f t="shared" si="11"/>
        <v>200833.0881</v>
      </c>
      <c r="V385" s="147">
        <f t="shared" si="12"/>
        <v>202540.0477</v>
      </c>
      <c r="W385" s="148">
        <f t="shared" si="9"/>
        <v>403373.1357</v>
      </c>
      <c r="X385" s="6"/>
      <c r="Y385" s="6"/>
      <c r="Z385" s="6"/>
      <c r="AA385" s="6"/>
      <c r="AB385" s="6"/>
      <c r="AC385" s="6"/>
      <c r="AD385" s="6"/>
      <c r="AE385" s="6"/>
      <c r="AF385" s="6"/>
      <c r="AG385" s="6"/>
    </row>
    <row r="386" ht="12.0" customHeight="1">
      <c r="A386" s="7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45">
        <f t="shared" si="10"/>
        <v>346</v>
      </c>
      <c r="R386" s="146">
        <f t="shared" si="6"/>
        <v>1169.197495</v>
      </c>
      <c r="S386" s="146">
        <f t="shared" si="7"/>
        <v>1098.502029</v>
      </c>
      <c r="T386" s="146">
        <f t="shared" si="8"/>
        <v>70.6954664</v>
      </c>
      <c r="U386" s="146">
        <f t="shared" si="11"/>
        <v>201931.5901</v>
      </c>
      <c r="V386" s="147">
        <f t="shared" si="12"/>
        <v>202610.7432</v>
      </c>
      <c r="W386" s="148">
        <f t="shared" si="9"/>
        <v>404542.3332</v>
      </c>
      <c r="X386" s="6"/>
      <c r="Y386" s="6"/>
      <c r="Z386" s="6"/>
      <c r="AA386" s="6"/>
      <c r="AB386" s="6"/>
      <c r="AC386" s="6"/>
      <c r="AD386" s="6"/>
      <c r="AE386" s="6"/>
      <c r="AF386" s="6"/>
      <c r="AG386" s="6"/>
    </row>
    <row r="387" ht="12.0" customHeight="1">
      <c r="A387" s="7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45">
        <f t="shared" si="10"/>
        <v>347</v>
      </c>
      <c r="R387" s="146">
        <f t="shared" si="6"/>
        <v>1169.197495</v>
      </c>
      <c r="S387" s="146">
        <f t="shared" si="7"/>
        <v>1103.07912</v>
      </c>
      <c r="T387" s="146">
        <f t="shared" si="8"/>
        <v>66.11837462</v>
      </c>
      <c r="U387" s="146">
        <f t="shared" si="11"/>
        <v>203034.6692</v>
      </c>
      <c r="V387" s="147">
        <f t="shared" si="12"/>
        <v>202676.8615</v>
      </c>
      <c r="W387" s="148">
        <f t="shared" si="9"/>
        <v>405711.5307</v>
      </c>
      <c r="X387" s="6"/>
      <c r="Y387" s="6"/>
      <c r="Z387" s="6"/>
      <c r="AA387" s="6"/>
      <c r="AB387" s="6"/>
      <c r="AC387" s="6"/>
      <c r="AD387" s="6"/>
      <c r="AE387" s="6"/>
      <c r="AF387" s="6"/>
      <c r="AG387" s="6"/>
    </row>
    <row r="388" ht="12.0" customHeight="1">
      <c r="A388" s="7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45">
        <f t="shared" si="10"/>
        <v>348</v>
      </c>
      <c r="R388" s="146">
        <f t="shared" si="6"/>
        <v>1169.197495</v>
      </c>
      <c r="S388" s="146">
        <f t="shared" si="7"/>
        <v>1107.675283</v>
      </c>
      <c r="T388" s="146">
        <f t="shared" si="8"/>
        <v>61.52221162</v>
      </c>
      <c r="U388" s="146">
        <f t="shared" si="11"/>
        <v>204142.3445</v>
      </c>
      <c r="V388" s="147">
        <f t="shared" si="12"/>
        <v>202738.3837</v>
      </c>
      <c r="W388" s="148">
        <f t="shared" si="9"/>
        <v>406880.7282</v>
      </c>
      <c r="X388" s="6"/>
      <c r="Y388" s="6"/>
      <c r="Z388" s="6"/>
      <c r="AA388" s="6"/>
      <c r="AB388" s="6"/>
      <c r="AC388" s="6"/>
      <c r="AD388" s="6"/>
      <c r="AE388" s="6"/>
      <c r="AF388" s="6"/>
      <c r="AG388" s="6"/>
    </row>
    <row r="389" ht="12.0" customHeight="1">
      <c r="A389" s="7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45">
        <f t="shared" si="10"/>
        <v>349</v>
      </c>
      <c r="R389" s="146">
        <f t="shared" si="6"/>
        <v>1169.197495</v>
      </c>
      <c r="S389" s="146">
        <f t="shared" si="7"/>
        <v>1112.290597</v>
      </c>
      <c r="T389" s="146">
        <f t="shared" si="8"/>
        <v>56.90689794</v>
      </c>
      <c r="U389" s="146">
        <f t="shared" si="11"/>
        <v>205254.6351</v>
      </c>
      <c r="V389" s="147">
        <f t="shared" si="12"/>
        <v>202795.2906</v>
      </c>
      <c r="W389" s="148">
        <f t="shared" si="9"/>
        <v>408049.9257</v>
      </c>
      <c r="X389" s="6"/>
      <c r="Y389" s="6"/>
      <c r="Z389" s="6"/>
      <c r="AA389" s="6"/>
      <c r="AB389" s="6"/>
      <c r="AC389" s="6"/>
      <c r="AD389" s="6"/>
      <c r="AE389" s="6"/>
      <c r="AF389" s="6"/>
      <c r="AG389" s="6"/>
    </row>
    <row r="390" ht="12.0" customHeight="1">
      <c r="A390" s="7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45">
        <f t="shared" si="10"/>
        <v>350</v>
      </c>
      <c r="R390" s="146">
        <f t="shared" si="6"/>
        <v>1169.197495</v>
      </c>
      <c r="S390" s="146">
        <f t="shared" si="7"/>
        <v>1116.925141</v>
      </c>
      <c r="T390" s="146">
        <f t="shared" si="8"/>
        <v>52.27235378</v>
      </c>
      <c r="U390" s="146">
        <f t="shared" si="11"/>
        <v>206371.5602</v>
      </c>
      <c r="V390" s="147">
        <f t="shared" si="12"/>
        <v>202847.563</v>
      </c>
      <c r="W390" s="148">
        <f t="shared" si="9"/>
        <v>409219.1232</v>
      </c>
      <c r="X390" s="6"/>
      <c r="Y390" s="6"/>
      <c r="Z390" s="6"/>
      <c r="AA390" s="6"/>
      <c r="AB390" s="6"/>
      <c r="AC390" s="6"/>
      <c r="AD390" s="6"/>
      <c r="AE390" s="6"/>
      <c r="AF390" s="6"/>
      <c r="AG390" s="6"/>
    </row>
    <row r="391" ht="12.0" customHeight="1">
      <c r="A391" s="7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45">
        <f t="shared" si="10"/>
        <v>351</v>
      </c>
      <c r="R391" s="146">
        <f t="shared" si="6"/>
        <v>1169.197495</v>
      </c>
      <c r="S391" s="146">
        <f t="shared" si="7"/>
        <v>1121.578996</v>
      </c>
      <c r="T391" s="146">
        <f t="shared" si="8"/>
        <v>47.61849903</v>
      </c>
      <c r="U391" s="146">
        <f t="shared" si="11"/>
        <v>207493.1392</v>
      </c>
      <c r="V391" s="147">
        <f t="shared" si="12"/>
        <v>202895.1815</v>
      </c>
      <c r="W391" s="148">
        <f t="shared" si="9"/>
        <v>410388.3207</v>
      </c>
      <c r="X391" s="6"/>
      <c r="Y391" s="6"/>
      <c r="Z391" s="6"/>
      <c r="AA391" s="6"/>
      <c r="AB391" s="6"/>
      <c r="AC391" s="6"/>
      <c r="AD391" s="6"/>
      <c r="AE391" s="6"/>
      <c r="AF391" s="6"/>
      <c r="AG391" s="6"/>
    </row>
    <row r="392" ht="12.0" customHeight="1">
      <c r="A392" s="7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45">
        <f t="shared" si="10"/>
        <v>352</v>
      </c>
      <c r="R392" s="146">
        <f t="shared" si="6"/>
        <v>1169.197495</v>
      </c>
      <c r="S392" s="146">
        <f t="shared" si="7"/>
        <v>1126.252242</v>
      </c>
      <c r="T392" s="146">
        <f t="shared" si="8"/>
        <v>42.94525321</v>
      </c>
      <c r="U392" s="146">
        <f t="shared" si="11"/>
        <v>208619.3915</v>
      </c>
      <c r="V392" s="147">
        <f t="shared" si="12"/>
        <v>202938.1267</v>
      </c>
      <c r="W392" s="148">
        <f t="shared" si="9"/>
        <v>411557.5182</v>
      </c>
      <c r="X392" s="6"/>
      <c r="Y392" s="6"/>
      <c r="Z392" s="6"/>
      <c r="AA392" s="6"/>
      <c r="AB392" s="6"/>
      <c r="AC392" s="6"/>
      <c r="AD392" s="6"/>
      <c r="AE392" s="6"/>
      <c r="AF392" s="6"/>
      <c r="AG392" s="6"/>
    </row>
    <row r="393" ht="12.0" customHeight="1">
      <c r="A393" s="7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45">
        <f t="shared" si="10"/>
        <v>353</v>
      </c>
      <c r="R393" s="146">
        <f t="shared" si="6"/>
        <v>1169.197495</v>
      </c>
      <c r="S393" s="146">
        <f t="shared" si="7"/>
        <v>1130.944959</v>
      </c>
      <c r="T393" s="146">
        <f t="shared" si="8"/>
        <v>38.25253554</v>
      </c>
      <c r="U393" s="146">
        <f t="shared" si="11"/>
        <v>209750.3364</v>
      </c>
      <c r="V393" s="147">
        <f t="shared" si="12"/>
        <v>202976.3793</v>
      </c>
      <c r="W393" s="148">
        <f t="shared" si="9"/>
        <v>412726.7157</v>
      </c>
      <c r="X393" s="6"/>
      <c r="Y393" s="6"/>
      <c r="Z393" s="6"/>
      <c r="AA393" s="6"/>
      <c r="AB393" s="6"/>
      <c r="AC393" s="6"/>
      <c r="AD393" s="6"/>
      <c r="AE393" s="6"/>
      <c r="AF393" s="6"/>
      <c r="AG393" s="6"/>
    </row>
    <row r="394" ht="12.0" customHeight="1">
      <c r="A394" s="7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45">
        <f t="shared" si="10"/>
        <v>354</v>
      </c>
      <c r="R394" s="146">
        <f t="shared" si="6"/>
        <v>1169.197495</v>
      </c>
      <c r="S394" s="146">
        <f t="shared" si="7"/>
        <v>1135.65723</v>
      </c>
      <c r="T394" s="146">
        <f t="shared" si="8"/>
        <v>33.54026487</v>
      </c>
      <c r="U394" s="146">
        <f t="shared" si="11"/>
        <v>210885.9937</v>
      </c>
      <c r="V394" s="147">
        <f t="shared" si="12"/>
        <v>203009.9195</v>
      </c>
      <c r="W394" s="148">
        <f t="shared" si="9"/>
        <v>413895.9132</v>
      </c>
      <c r="X394" s="6"/>
      <c r="Y394" s="6"/>
      <c r="Z394" s="6"/>
      <c r="AA394" s="6"/>
      <c r="AB394" s="6"/>
      <c r="AC394" s="6"/>
      <c r="AD394" s="6"/>
      <c r="AE394" s="6"/>
      <c r="AF394" s="6"/>
      <c r="AG394" s="6"/>
    </row>
    <row r="395" ht="12.0" customHeight="1">
      <c r="A395" s="7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45">
        <f t="shared" si="10"/>
        <v>355</v>
      </c>
      <c r="R395" s="146">
        <f t="shared" si="6"/>
        <v>1169.197495</v>
      </c>
      <c r="S395" s="146">
        <f t="shared" si="7"/>
        <v>1140.389135</v>
      </c>
      <c r="T395" s="146">
        <f t="shared" si="8"/>
        <v>28.80835975</v>
      </c>
      <c r="U395" s="146">
        <f t="shared" si="11"/>
        <v>212026.3828</v>
      </c>
      <c r="V395" s="147">
        <f t="shared" si="12"/>
        <v>203038.7279</v>
      </c>
      <c r="W395" s="148">
        <f t="shared" si="9"/>
        <v>415065.1107</v>
      </c>
      <c r="X395" s="6"/>
      <c r="Y395" s="6"/>
      <c r="Z395" s="6"/>
      <c r="AA395" s="6"/>
      <c r="AB395" s="6"/>
      <c r="AC395" s="6"/>
      <c r="AD395" s="6"/>
      <c r="AE395" s="6"/>
      <c r="AF395" s="6"/>
      <c r="AG395" s="6"/>
    </row>
    <row r="396" ht="12.0" customHeight="1">
      <c r="A396" s="7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45">
        <f t="shared" si="10"/>
        <v>356</v>
      </c>
      <c r="R396" s="146">
        <f t="shared" si="6"/>
        <v>1169.197495</v>
      </c>
      <c r="S396" s="146">
        <f t="shared" si="7"/>
        <v>1145.140757</v>
      </c>
      <c r="T396" s="146">
        <f t="shared" si="8"/>
        <v>24.05673835</v>
      </c>
      <c r="U396" s="146">
        <f t="shared" si="11"/>
        <v>213171.5236</v>
      </c>
      <c r="V396" s="147">
        <f t="shared" si="12"/>
        <v>203062.7846</v>
      </c>
      <c r="W396" s="148">
        <f t="shared" si="9"/>
        <v>416234.3082</v>
      </c>
      <c r="X396" s="6"/>
      <c r="Y396" s="6"/>
      <c r="Z396" s="6"/>
      <c r="AA396" s="6"/>
      <c r="AB396" s="6"/>
      <c r="AC396" s="6"/>
      <c r="AD396" s="6"/>
      <c r="AE396" s="6"/>
      <c r="AF396" s="6"/>
      <c r="AG396" s="6"/>
    </row>
    <row r="397" ht="12.0" customHeight="1">
      <c r="A397" s="7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45">
        <f t="shared" si="10"/>
        <v>357</v>
      </c>
      <c r="R397" s="146">
        <f t="shared" si="6"/>
        <v>1169.197495</v>
      </c>
      <c r="S397" s="146">
        <f t="shared" si="7"/>
        <v>1149.912176</v>
      </c>
      <c r="T397" s="146">
        <f t="shared" si="8"/>
        <v>19.28531853</v>
      </c>
      <c r="U397" s="146">
        <f t="shared" si="11"/>
        <v>214321.4357</v>
      </c>
      <c r="V397" s="147">
        <f t="shared" si="12"/>
        <v>203082.07</v>
      </c>
      <c r="W397" s="148">
        <f t="shared" si="9"/>
        <v>417403.5057</v>
      </c>
      <c r="X397" s="6"/>
      <c r="Y397" s="6"/>
      <c r="Z397" s="6"/>
      <c r="AA397" s="6"/>
      <c r="AB397" s="6"/>
      <c r="AC397" s="6"/>
      <c r="AD397" s="6"/>
      <c r="AE397" s="6"/>
      <c r="AF397" s="6"/>
      <c r="AG397" s="6"/>
    </row>
    <row r="398" ht="12.0" customHeight="1">
      <c r="A398" s="7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45">
        <f t="shared" si="10"/>
        <v>358</v>
      </c>
      <c r="R398" s="146">
        <f t="shared" si="6"/>
        <v>1169.197495</v>
      </c>
      <c r="S398" s="146">
        <f t="shared" si="7"/>
        <v>1154.703477</v>
      </c>
      <c r="T398" s="146">
        <f t="shared" si="8"/>
        <v>14.4940178</v>
      </c>
      <c r="U398" s="146">
        <f t="shared" si="11"/>
        <v>215476.1392</v>
      </c>
      <c r="V398" s="147">
        <f t="shared" si="12"/>
        <v>203096.564</v>
      </c>
      <c r="W398" s="148">
        <f t="shared" si="9"/>
        <v>418572.7032</v>
      </c>
      <c r="X398" s="6"/>
      <c r="Y398" s="6"/>
      <c r="Z398" s="6"/>
      <c r="AA398" s="6"/>
      <c r="AB398" s="6"/>
      <c r="AC398" s="6"/>
      <c r="AD398" s="6"/>
      <c r="AE398" s="6"/>
      <c r="AF398" s="6"/>
      <c r="AG398" s="6"/>
    </row>
    <row r="399" ht="12.0" customHeight="1">
      <c r="A399" s="7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45">
        <f t="shared" si="10"/>
        <v>359</v>
      </c>
      <c r="R399" s="146">
        <f t="shared" si="6"/>
        <v>1169.197495</v>
      </c>
      <c r="S399" s="146">
        <f t="shared" si="7"/>
        <v>1159.514742</v>
      </c>
      <c r="T399" s="146">
        <f t="shared" si="8"/>
        <v>9.682753311</v>
      </c>
      <c r="U399" s="146">
        <f t="shared" si="11"/>
        <v>216635.6539</v>
      </c>
      <c r="V399" s="147">
        <f t="shared" si="12"/>
        <v>203106.2467</v>
      </c>
      <c r="W399" s="148">
        <f t="shared" si="9"/>
        <v>419741.9007</v>
      </c>
      <c r="X399" s="6"/>
      <c r="Y399" s="6"/>
      <c r="Z399" s="6"/>
      <c r="AA399" s="6"/>
      <c r="AB399" s="6"/>
      <c r="AC399" s="6"/>
      <c r="AD399" s="6"/>
      <c r="AE399" s="6"/>
      <c r="AF399" s="6"/>
      <c r="AG399" s="6"/>
    </row>
    <row r="400" ht="12.0" customHeight="1">
      <c r="A400" s="7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45">
        <f t="shared" si="10"/>
        <v>360</v>
      </c>
      <c r="R400" s="146">
        <f t="shared" si="6"/>
        <v>1169.197495</v>
      </c>
      <c r="S400" s="146">
        <f t="shared" si="7"/>
        <v>1164.346053</v>
      </c>
      <c r="T400" s="146">
        <f t="shared" si="8"/>
        <v>4.851441888</v>
      </c>
      <c r="U400" s="146">
        <f t="shared" si="11"/>
        <v>217800</v>
      </c>
      <c r="V400" s="147">
        <f t="shared" si="12"/>
        <v>203111.0982</v>
      </c>
      <c r="W400" s="148">
        <f t="shared" si="9"/>
        <v>420911.0982</v>
      </c>
      <c r="X400" s="6"/>
      <c r="Y400" s="6"/>
      <c r="Z400" s="6"/>
      <c r="AA400" s="6"/>
      <c r="AB400" s="6"/>
      <c r="AC400" s="6"/>
      <c r="AD400" s="6"/>
      <c r="AE400" s="6"/>
      <c r="AF400" s="6"/>
      <c r="AG400" s="6"/>
    </row>
    <row r="401" ht="12.0" customHeight="1">
      <c r="A401" s="7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7"/>
      <c r="X401" s="6"/>
      <c r="Y401" s="6"/>
      <c r="Z401" s="6"/>
      <c r="AA401" s="6"/>
      <c r="AB401" s="6"/>
      <c r="AC401" s="6"/>
      <c r="AD401" s="6"/>
      <c r="AE401" s="6"/>
      <c r="AF401" s="6"/>
      <c r="AG401" s="6"/>
    </row>
    <row r="402" ht="12.0" customHeight="1">
      <c r="A402" s="7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7"/>
      <c r="X402" s="6"/>
      <c r="Y402" s="6"/>
      <c r="Z402" s="6"/>
      <c r="AA402" s="6"/>
      <c r="AB402" s="6"/>
      <c r="AC402" s="6"/>
      <c r="AD402" s="6"/>
      <c r="AE402" s="6"/>
      <c r="AF402" s="6"/>
      <c r="AG402" s="6"/>
    </row>
    <row r="403" ht="12.0" customHeight="1">
      <c r="A403" s="7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7"/>
      <c r="X403" s="6"/>
      <c r="Y403" s="6"/>
      <c r="Z403" s="6"/>
      <c r="AA403" s="6"/>
      <c r="AB403" s="6"/>
      <c r="AC403" s="6"/>
      <c r="AD403" s="6"/>
      <c r="AE403" s="6"/>
      <c r="AF403" s="6"/>
      <c r="AG403" s="6"/>
    </row>
    <row r="404" ht="12.0" customHeight="1">
      <c r="A404" s="7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7"/>
      <c r="X404" s="6"/>
      <c r="Y404" s="6"/>
      <c r="Z404" s="6"/>
      <c r="AA404" s="6"/>
      <c r="AB404" s="6"/>
      <c r="AC404" s="6"/>
      <c r="AD404" s="6"/>
      <c r="AE404" s="6"/>
      <c r="AF404" s="6"/>
      <c r="AG404" s="6"/>
    </row>
    <row r="405" ht="12.0" customHeight="1">
      <c r="A405" s="7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7"/>
      <c r="X405" s="6"/>
      <c r="Y405" s="6"/>
      <c r="Z405" s="6"/>
      <c r="AA405" s="6"/>
      <c r="AB405" s="6"/>
      <c r="AC405" s="6"/>
      <c r="AD405" s="6"/>
      <c r="AE405" s="6"/>
      <c r="AF405" s="6"/>
      <c r="AG405" s="6"/>
    </row>
    <row r="406" ht="12.0" customHeight="1">
      <c r="A406" s="7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7"/>
      <c r="X406" s="6"/>
      <c r="Y406" s="6"/>
      <c r="Z406" s="6"/>
      <c r="AA406" s="6"/>
      <c r="AB406" s="6"/>
      <c r="AC406" s="6"/>
      <c r="AD406" s="6"/>
      <c r="AE406" s="6"/>
      <c r="AF406" s="6"/>
      <c r="AG406" s="6"/>
    </row>
    <row r="407" ht="12.0" customHeight="1">
      <c r="A407" s="7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7"/>
      <c r="X407" s="6"/>
      <c r="Y407" s="6"/>
      <c r="Z407" s="6"/>
      <c r="AA407" s="6"/>
      <c r="AB407" s="6"/>
      <c r="AC407" s="6"/>
      <c r="AD407" s="6"/>
      <c r="AE407" s="6"/>
      <c r="AF407" s="6"/>
      <c r="AG407" s="6"/>
    </row>
    <row r="408" ht="12.0" customHeight="1">
      <c r="A408" s="7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7"/>
      <c r="X408" s="6"/>
      <c r="Y408" s="6"/>
      <c r="Z408" s="6"/>
      <c r="AA408" s="6"/>
      <c r="AB408" s="6"/>
      <c r="AC408" s="6"/>
      <c r="AD408" s="6"/>
      <c r="AE408" s="6"/>
      <c r="AF408" s="6"/>
      <c r="AG408" s="6"/>
    </row>
    <row r="409" ht="12.0" customHeight="1">
      <c r="A409" s="7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7"/>
      <c r="X409" s="6"/>
      <c r="Y409" s="6"/>
      <c r="Z409" s="6"/>
      <c r="AA409" s="6"/>
      <c r="AB409" s="6"/>
      <c r="AC409" s="6"/>
      <c r="AD409" s="6"/>
      <c r="AE409" s="6"/>
      <c r="AF409" s="6"/>
      <c r="AG409" s="6"/>
    </row>
    <row r="410" ht="12.0" customHeight="1">
      <c r="A410" s="150"/>
      <c r="B410" s="151"/>
      <c r="C410" s="151"/>
      <c r="D410" s="151"/>
      <c r="E410" s="151"/>
      <c r="F410" s="151"/>
      <c r="G410" s="151"/>
      <c r="H410" s="151"/>
      <c r="I410" s="151"/>
      <c r="J410" s="151"/>
      <c r="K410" s="151"/>
      <c r="L410" s="151"/>
      <c r="M410" s="151"/>
      <c r="N410" s="151"/>
      <c r="O410" s="151"/>
      <c r="P410" s="151"/>
      <c r="Q410" s="151"/>
      <c r="R410" s="151"/>
      <c r="S410" s="151"/>
      <c r="T410" s="151"/>
      <c r="U410" s="151"/>
      <c r="V410" s="151"/>
      <c r="W410" s="152"/>
      <c r="X410" s="6"/>
      <c r="Y410" s="6"/>
      <c r="Z410" s="6"/>
      <c r="AA410" s="6"/>
      <c r="AB410" s="6"/>
      <c r="AC410" s="6"/>
      <c r="AD410" s="6"/>
      <c r="AE410" s="6"/>
      <c r="AF410" s="6"/>
      <c r="AG410" s="6"/>
    </row>
    <row r="411" ht="12.0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</row>
    <row r="412" ht="12.0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</row>
    <row r="413" ht="12.0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</row>
    <row r="414" ht="12.0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</row>
    <row r="415" ht="12.0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</row>
    <row r="416" ht="12.0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</row>
    <row r="417" ht="12.0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</row>
    <row r="418" ht="12.0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</row>
    <row r="419" ht="12.0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</row>
    <row r="420" ht="12.0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</row>
    <row r="421" ht="12.0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</row>
    <row r="422" ht="12.0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</row>
    <row r="423" ht="12.0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</row>
    <row r="424" ht="12.0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</row>
    <row r="425" ht="12.0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</row>
    <row r="426" ht="12.0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</row>
    <row r="427" ht="12.0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</row>
    <row r="428" ht="12.0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</row>
    <row r="429" ht="12.0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</row>
    <row r="430" ht="12.0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</row>
    <row r="431" ht="12.0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</row>
    <row r="432" ht="12.0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</row>
    <row r="433" ht="12.0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</row>
    <row r="434" ht="12.0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</row>
    <row r="435" ht="12.0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</row>
    <row r="436" ht="12.0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</row>
    <row r="437" ht="12.0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</row>
    <row r="438" ht="12.0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</row>
    <row r="439" ht="12.0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</row>
    <row r="440" ht="12.0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</row>
    <row r="441" ht="12.0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</row>
    <row r="442" ht="12.0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</row>
    <row r="443" ht="12.0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</row>
    <row r="444" ht="12.0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</row>
    <row r="445" ht="12.0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</row>
    <row r="446" ht="12.0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</row>
    <row r="447" ht="12.0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</row>
    <row r="448" ht="12.0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</row>
    <row r="449" ht="12.0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</row>
    <row r="450" ht="12.0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</row>
    <row r="451" ht="12.0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</row>
    <row r="452" ht="12.0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</row>
    <row r="453" ht="12.0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</row>
    <row r="454" ht="12.0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</row>
    <row r="455" ht="12.0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</row>
    <row r="456" ht="12.0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</row>
    <row r="457" ht="12.0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</row>
    <row r="458" ht="12.0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</row>
    <row r="459" ht="12.0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</row>
    <row r="460" ht="12.0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</row>
    <row r="461" ht="12.0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</row>
    <row r="462" ht="12.0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</row>
    <row r="463" ht="12.0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</row>
    <row r="464" ht="12.0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</row>
    <row r="465" ht="12.0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</row>
    <row r="466" ht="12.0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</row>
    <row r="467" ht="12.0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</row>
    <row r="468" ht="12.0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</row>
    <row r="469" ht="12.0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</row>
    <row r="470" ht="12.0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</row>
    <row r="471" ht="12.0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</row>
    <row r="472" ht="12.0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</row>
    <row r="473" ht="12.0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</row>
    <row r="474" ht="12.0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</row>
    <row r="475" ht="12.0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</row>
    <row r="476" ht="12.0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</row>
    <row r="477" ht="12.0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</row>
    <row r="478" ht="12.0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</row>
    <row r="479" ht="12.0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</row>
    <row r="480" ht="12.0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</row>
    <row r="481" ht="12.0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</row>
    <row r="482" ht="12.0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</row>
    <row r="483" ht="12.0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</row>
    <row r="484" ht="12.0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</row>
    <row r="485" ht="12.0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</row>
    <row r="486" ht="12.0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</row>
    <row r="487" ht="12.0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</row>
    <row r="488" ht="12.0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</row>
    <row r="489" ht="12.0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</row>
    <row r="490" ht="12.0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</row>
    <row r="491" ht="12.0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</row>
    <row r="492" ht="12.0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</row>
    <row r="493" ht="12.0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</row>
    <row r="494" ht="12.0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</row>
    <row r="495" ht="12.0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</row>
    <row r="496" ht="12.0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</row>
    <row r="497" ht="12.0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</row>
    <row r="498" ht="12.0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</row>
    <row r="499" ht="12.0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</row>
    <row r="500" ht="12.0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</row>
    <row r="501" ht="12.0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</row>
    <row r="502" ht="12.0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</row>
    <row r="503" ht="12.0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</row>
    <row r="504" ht="12.0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</row>
    <row r="505" ht="12.0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</row>
    <row r="506" ht="12.0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</row>
    <row r="507" ht="12.0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</row>
    <row r="508" ht="12.0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</row>
    <row r="509" ht="12.0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</row>
    <row r="510" ht="12.0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</row>
    <row r="511" ht="12.0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</row>
    <row r="512" ht="12.0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</row>
    <row r="513" ht="12.0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</row>
    <row r="514" ht="12.0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</row>
    <row r="515" ht="12.0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</row>
    <row r="516" ht="12.0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</row>
    <row r="517" ht="12.0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</row>
    <row r="518" ht="12.0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</row>
    <row r="519" ht="12.0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</row>
    <row r="520" ht="12.0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</row>
    <row r="521" ht="12.0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</row>
    <row r="522" ht="12.0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</row>
    <row r="523" ht="12.0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</row>
    <row r="524" ht="12.0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</row>
    <row r="525" ht="12.0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</row>
    <row r="526" ht="12.0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</row>
    <row r="527" ht="12.0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</row>
    <row r="528" ht="12.0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</row>
    <row r="529" ht="12.0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</row>
    <row r="530" ht="12.0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</row>
    <row r="531" ht="12.0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</row>
    <row r="532" ht="12.0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</row>
    <row r="533" ht="12.0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</row>
    <row r="534" ht="12.0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</row>
    <row r="535" ht="12.0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</row>
    <row r="536" ht="12.0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</row>
    <row r="537" ht="12.0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</row>
    <row r="538" ht="12.0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</row>
    <row r="539" ht="12.0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</row>
    <row r="540" ht="12.0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</row>
    <row r="541" ht="12.0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</row>
    <row r="542" ht="12.0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</row>
    <row r="543" ht="12.0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</row>
    <row r="544" ht="12.0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</row>
    <row r="545" ht="12.0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</row>
    <row r="546" ht="12.0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</row>
    <row r="547" ht="12.0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</row>
    <row r="548" ht="12.0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</row>
    <row r="549" ht="12.0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</row>
    <row r="550" ht="12.0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</row>
    <row r="551" ht="12.0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</row>
    <row r="552" ht="12.0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</row>
    <row r="553" ht="12.0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</row>
    <row r="554" ht="12.0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</row>
    <row r="555" ht="12.0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</row>
    <row r="556" ht="12.0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</row>
    <row r="557" ht="12.0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</row>
    <row r="558" ht="12.0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</row>
    <row r="559" ht="12.0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</row>
    <row r="560" ht="12.0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</row>
    <row r="561" ht="12.0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</row>
    <row r="562" ht="12.0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</row>
    <row r="563" ht="12.0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</row>
    <row r="564" ht="12.0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</row>
    <row r="565" ht="12.0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</row>
    <row r="566" ht="12.0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</row>
    <row r="567" ht="12.0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</row>
    <row r="568" ht="12.0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</row>
    <row r="569" ht="12.0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</row>
    <row r="570" ht="12.0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</row>
    <row r="571" ht="12.0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</row>
    <row r="572" ht="12.0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</row>
    <row r="573" ht="12.0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</row>
    <row r="574" ht="12.0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</row>
    <row r="575" ht="12.0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</row>
    <row r="576" ht="12.0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</row>
    <row r="577" ht="12.0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</row>
    <row r="578" ht="12.0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</row>
    <row r="579" ht="12.0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</row>
    <row r="580" ht="12.0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</row>
    <row r="581" ht="12.0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</row>
    <row r="582" ht="12.0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</row>
    <row r="583" ht="12.0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</row>
    <row r="584" ht="12.0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</row>
    <row r="585" ht="12.0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</row>
    <row r="586" ht="12.0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</row>
    <row r="587" ht="12.0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</row>
    <row r="588" ht="12.0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</row>
    <row r="589" ht="12.0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</row>
    <row r="590" ht="12.0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</row>
    <row r="591" ht="12.0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</row>
    <row r="592" ht="12.0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</row>
    <row r="593" ht="12.0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</row>
    <row r="594" ht="12.0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</row>
    <row r="595" ht="12.0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</row>
    <row r="596" ht="12.0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</row>
    <row r="597" ht="12.0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</row>
    <row r="598" ht="12.0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</row>
    <row r="599" ht="12.0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</row>
    <row r="600" ht="12.0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</row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2">
    <mergeCell ref="B1:O1"/>
    <mergeCell ref="D2:E2"/>
    <mergeCell ref="D3:F3"/>
    <mergeCell ref="D4:F4"/>
    <mergeCell ref="D5:F5"/>
    <mergeCell ref="D6:F6"/>
    <mergeCell ref="D7:F7"/>
    <mergeCell ref="D8:E8"/>
    <mergeCell ref="F8:G8"/>
    <mergeCell ref="D9:E9"/>
    <mergeCell ref="F9:G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E27:G27"/>
    <mergeCell ref="E30:G30"/>
    <mergeCell ref="E31:G31"/>
    <mergeCell ref="E32:G32"/>
    <mergeCell ref="C20:H20"/>
    <mergeCell ref="C21:H21"/>
    <mergeCell ref="D22:E22"/>
    <mergeCell ref="F22:G22"/>
    <mergeCell ref="B23:G23"/>
    <mergeCell ref="E25:G25"/>
    <mergeCell ref="E26:G26"/>
  </mergeCells>
  <conditionalFormatting sqref="H26 K29:K30 R41:W400">
    <cfRule type="cellIs" dxfId="0" priority="1" stopIfTrue="1" operator="lessThan">
      <formula>0</formula>
    </cfRule>
  </conditionalFormatting>
  <printOptions/>
  <pageMargins bottom="0.75" footer="0.0" header="0.0" left="0.25" right="0.25" top="0.25"/>
  <pageSetup orientation="landscape"/>
  <headerFooter>
    <oddFooter>&amp;C000000&amp;P</oddFooter>
  </headerFooter>
  <drawing r:id="rId1"/>
</worksheet>
</file>