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5-Bucket Split" sheetId="2" state="visible" r:id="rId2"/>
    <sheet name="Scale It" sheetId="3" state="visible" r:id="rId3"/>
    <sheet name="Dividend Watchlist" sheetId="4" state="visible" r:id="rId4"/>
    <sheet name="Never-Do Checklist" sheetId="5" state="visible" r:id="rId5"/>
    <sheet name="Allotment &amp; Refun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₦&quot;#,##0;(&quot;₦&quot;#,##0);&quot;-&quot;"/>
    <numFmt numFmtId="165" formatCode="#,##0;(#,##0);&quot;-&quot;"/>
    <numFmt numFmtId="166" formatCode="0%;(0%);&quot;-&quot;"/>
    <numFmt numFmtId="167" formatCode="0.0%"/>
    <numFmt numFmtId="168" formatCode="&quot;₦&quot;#,##0.00"/>
    <numFmt numFmtId="169" formatCode="0.0&quot;×&quot;"/>
  </numFmts>
  <fonts count="23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0563C1"/>
      <sz val="11"/>
      <u val="single"/>
    </font>
    <font>
      <name val="Arial"/>
      <color rgb="000563C1"/>
      <sz val="10"/>
      <u val="single"/>
    </font>
    <font>
      <name val="Arial"/>
      <i val="1"/>
      <color rgb="00555555"/>
      <sz val="8"/>
    </font>
    <font>
      <name val="Arial"/>
      <b val="1"/>
      <color rgb="00FFFFFF"/>
      <sz val="12"/>
    </font>
    <font>
      <name val="Arial"/>
      <b val="1"/>
      <color rgb="000000FF"/>
      <sz val="10"/>
    </font>
    <font>
      <name val="Arial"/>
      <b val="1"/>
      <color rgb="00FFFFFF"/>
      <sz val="11"/>
    </font>
    <font>
      <name val="Arial"/>
      <b val="1"/>
      <i val="1"/>
      <color rgb="00D7261E"/>
      <sz val="11"/>
    </font>
    <font>
      <name val="Arial"/>
      <color rgb="00008000"/>
      <sz val="10"/>
    </font>
    <font>
      <name val="Arial"/>
      <b val="1"/>
      <color rgb="001E9BE0"/>
      <sz val="10"/>
    </font>
    <font>
      <name val="Arial"/>
      <b val="1"/>
      <color rgb="001E8E3E"/>
      <sz val="10"/>
    </font>
    <font>
      <name val="Arial"/>
      <b val="1"/>
      <color rgb="00E8B21A"/>
      <sz val="10"/>
    </font>
    <font>
      <name val="Arial"/>
      <b val="1"/>
      <color rgb="008E1E9B"/>
      <sz val="10"/>
    </font>
    <font>
      <name val="Arial"/>
      <b val="1"/>
      <color rgb="00E0231E"/>
      <sz val="10"/>
    </font>
    <font>
      <name val="Arial"/>
      <b val="1"/>
      <i val="1"/>
      <color rgb="00D7261E"/>
      <sz val="12"/>
    </font>
    <font>
      <name val="Arial"/>
      <b val="1"/>
      <color rgb="00008000"/>
      <sz val="10"/>
    </font>
    <font>
      <name val="Arial"/>
      <i val="1"/>
      <color rgb="007F7F7F"/>
      <sz val="10"/>
    </font>
    <font>
      <name val="Arial"/>
      <sz val="12"/>
    </font>
    <font>
      <name val="Arial"/>
      <b val="1"/>
      <sz val="13"/>
    </font>
  </fonts>
  <fills count="12">
    <fill>
      <patternFill/>
    </fill>
    <fill>
      <patternFill patternType="gray125"/>
    </fill>
    <fill>
      <patternFill patternType="solid">
        <fgColor rgb="000E1A33"/>
      </patternFill>
    </fill>
    <fill>
      <patternFill patternType="solid">
        <fgColor rgb="00D7261E"/>
      </patternFill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1E9BE0"/>
      </patternFill>
    </fill>
    <fill>
      <patternFill patternType="solid">
        <fgColor rgb="001E8E3E"/>
      </patternFill>
    </fill>
    <fill>
      <patternFill patternType="solid">
        <fgColor rgb="00E8B21A"/>
      </patternFill>
    </fill>
    <fill>
      <patternFill patternType="solid">
        <fgColor rgb="008E1E9B"/>
      </patternFill>
    </fill>
    <fill>
      <patternFill patternType="solid">
        <fgColor rgb="00E0231E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center" indent="1"/>
    </xf>
    <xf numFmtId="0" fontId="4" fillId="0" borderId="1" pivotButton="0" quotePrefix="0" xfId="0"/>
    <xf numFmtId="1" fontId="9" fillId="5" borderId="1" pivotButton="0" quotePrefix="0" xfId="0"/>
    <xf numFmtId="0" fontId="7" fillId="0" borderId="0" pivotButton="0" quotePrefix="0" xfId="0"/>
    <xf numFmtId="164" fontId="9" fillId="5" borderId="1" pivotButton="0" quotePrefix="0" xfId="0"/>
    <xf numFmtId="0" fontId="9" fillId="5" borderId="1" pivotButton="0" quotePrefix="0" xfId="0"/>
    <xf numFmtId="165" fontId="9" fillId="5" borderId="1" pivotButton="0" quotePrefix="0" xfId="0"/>
    <xf numFmtId="166" fontId="9" fillId="5" borderId="1" pivotButton="0" quotePrefix="0" xfId="0"/>
    <xf numFmtId="167" fontId="9" fillId="5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6" fontId="4" fillId="0" borderId="1" pivotButton="0" quotePrefix="0" xfId="0"/>
    <xf numFmtId="164" fontId="3" fillId="0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0" fontId="10" fillId="10" borderId="1" applyAlignment="1" pivotButton="0" quotePrefix="0" xfId="0">
      <alignment horizontal="center" vertical="center" wrapText="1"/>
    </xf>
    <xf numFmtId="0" fontId="3" fillId="0" borderId="0" pivotButton="0" quotePrefix="0" xfId="0"/>
    <xf numFmtId="166" fontId="3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" fontId="3" fillId="0" borderId="1" pivotButton="0" quotePrefix="0" xfId="0"/>
    <xf numFmtId="0" fontId="11" fillId="0" borderId="0" applyAlignment="1" pivotButton="0" quotePrefix="0" xfId="0">
      <alignment vertical="top" wrapText="1"/>
    </xf>
    <xf numFmtId="0" fontId="4" fillId="0" borderId="0" pivotButton="0" quotePrefix="0" xfId="0"/>
    <xf numFmtId="164" fontId="12" fillId="0" borderId="1" pivotButton="0" quotePrefix="0" xfId="0"/>
    <xf numFmtId="0" fontId="13" fillId="0" borderId="1" pivotButton="0" quotePrefix="0" xfId="0"/>
    <xf numFmtId="166" fontId="12" fillId="0" borderId="1" pivotButton="0" quotePrefix="0" xfId="0"/>
    <xf numFmtId="0" fontId="14" fillId="0" borderId="1" pivotButton="0" quotePrefix="0" xfId="0"/>
    <xf numFmtId="0" fontId="15" fillId="0" borderId="1" pivotButton="0" quotePrefix="0" xfId="0"/>
    <xf numFmtId="0" fontId="16" fillId="0" borderId="1" pivotButton="0" quotePrefix="0" xfId="0"/>
    <xf numFmtId="0" fontId="17" fillId="0" borderId="1" pivotButton="0" quotePrefix="0" xfId="0"/>
    <xf numFmtId="164" fontId="4" fillId="0" borderId="1" pivotButton="0" quotePrefix="0" xfId="0"/>
    <xf numFmtId="0" fontId="4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164" fontId="19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20" fillId="11" borderId="1" pivotButton="0" quotePrefix="0" xfId="0"/>
    <xf numFmtId="168" fontId="20" fillId="11" borderId="1" pivotButton="0" quotePrefix="0" xfId="0"/>
    <xf numFmtId="167" fontId="4" fillId="0" borderId="1" pivotButton="0" quotePrefix="0" xfId="0"/>
    <xf numFmtId="165" fontId="20" fillId="11" borderId="1" pivotButton="0" quotePrefix="0" xfId="0"/>
    <xf numFmtId="168" fontId="9" fillId="5" borderId="1" pivotButton="0" quotePrefix="0" xfId="0"/>
    <xf numFmtId="0" fontId="21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9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19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center" vertical="center" wrapText="1"/>
    </xf>
    <xf numFmtId="169" fontId="9" fillId="5" borderId="1" pivotButton="0" quotePrefix="0" xfId="0"/>
    <xf numFmtId="165" fontId="4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E2F0D9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coach.selar.com/dangoteipo" TargetMode="External" Id="rId1" /><Relationship Type="http://schemas.openxmlformats.org/officeDocument/2006/relationships/hyperlink" Target="https://www.youtube.com/@OgboAwokeOgbo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thecoach.selar.com/dangoteip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 ht="34" customHeight="1">
      <c r="A1" s="1" t="inlineStr">
        <is>
          <t>The 5-Bucket Split Worksheet</t>
        </is>
      </c>
    </row>
    <row r="2">
      <c r="A2" s="2" t="inlineStr">
        <is>
          <t>From the video: “If I Were 45 With ₦5 Million, This Is Exactly How I'd Split It Before the Dangote IPO Closes”</t>
        </is>
      </c>
    </row>
    <row r="4" ht="45" customHeight="1">
      <c r="A4" s="3" t="inlineStr">
        <is>
          <t>What this is</t>
        </is>
      </c>
      <c r="B4" s="4" t="inlineStr">
        <is>
          <t>A working version of the plan from the video. Enter your own numbers and the worksheet splits your investable money into five buckets — each with a job — so you can take part in the Dangote Refinery IPO without betting your retirement on it.</t>
        </is>
      </c>
    </row>
    <row r="5" ht="135" customHeight="1">
      <c r="A5" s="3" t="inlineStr">
        <is>
          <t>How to use it</t>
        </is>
      </c>
      <c r="B5" s="4" t="inlineStr">
        <is>
          <t>1) Go to the “5-Bucket Split” tab and fill the yellow cells.
2) Check the green ✓ / red ⚠ messages.
3) Use “Dividend Watchlist” to plan Bucket 3.
4) Tick every line on “Never-Do Checklist” before you pay.
5) “Scale It” shows the ₦1M / ₦5M / ₦20M examples from the video.
6) Bonus: “Allotment &amp; Refund” estimates how many IPO shares you may actually receive.</t>
        </is>
      </c>
    </row>
    <row r="6" ht="30" customHeight="1">
      <c r="A6" s="3" t="inlineStr">
        <is>
          <t>Colour legend</t>
        </is>
      </c>
      <c r="B6" s="4" t="inlineStr">
        <is>
          <t>YELLOW cell with BLUE text = you type here.  Black text = calculated for you (don't overwrite).  Green text = pulled from another tab.</t>
        </is>
      </c>
    </row>
    <row r="7" ht="30" customHeight="1">
      <c r="A7" s="3" t="inlineStr">
        <is>
          <t>The 20% rule</t>
        </is>
      </c>
      <c r="B7" s="4" t="inlineStr">
        <is>
          <t>No single stock — no matter how good the story is — should be more than 20% of your investable money.</t>
        </is>
      </c>
    </row>
    <row r="8" ht="30" customHeight="1">
      <c r="A8" s="3" t="inlineStr">
        <is>
          <t>The 2-year test</t>
        </is>
      </c>
      <c r="B8" s="4" t="inlineStr">
        <is>
          <t>If you need the money in the next two years, it is not investment money.</t>
        </is>
      </c>
    </row>
    <row r="9" ht="150" customHeight="1">
      <c r="A9" s="3" t="inlineStr">
        <is>
          <t>Key IPO facts (as of 1 Oct 2026)</t>
        </is>
      </c>
      <c r="B9" s="4" t="inlineStr">
        <is>
          <t>Price ₦525 per share · minimum 10 shares (₦5,250), then multiples of 10 · offer closes 13 Oct 2026 · SEC clearance of allotment expected around 11 Nov 2026 · refunds about 5 business days later · NGX listing expected late Nov / early Dec 2026.
Dollar dividend: an intention only, subject to regulators and loan covenants — no dividend declared.
Bonus share (1 per 10 held for 12 months, max 2): proposed, pending approval.
Sources: Dangote Refinery IPO tracker (dabafinance.com/en/dangote-ipo); Cowrywise Dangote IPO guide (cowrywise.com/blog/dangote-ipo). Verify current details with your stockbroker.</t>
        </is>
      </c>
    </row>
    <row r="10" ht="45" customHeight="1">
      <c r="A10" s="3" t="inlineStr">
        <is>
          <t>Market context used</t>
        </is>
      </c>
      <c r="B10" s="4" t="inlineStr">
        <is>
          <t>CBN cut the Monetary Policy Rate from 26.5% to 23% (Sept 2026). Nigeria rejoined the FTSE Russell Frontier index on 21 Sept 2026 with 31 eligible Nigerian companies. Source: Leadership.ng; Guardian.ng (Sept 2026).</t>
        </is>
      </c>
    </row>
    <row r="11" ht="60" customHeight="1">
      <c r="A11" s="5" t="inlineStr">
        <is>
          <t>YOUR NEXT STEP</t>
        </is>
      </c>
      <c r="B11" s="4" t="inlineStr">
        <is>
          <t>You've built the framework — now fill Bucket 3. The dividend stocks I'm personally watching for Bucket 3, plus the wider wealth opportunities around the Dangote IPO, are in my Dangote IPO Wealth Transfer Report: https://thecoach.selar.com/dangoteipo  (click the link in the cell below)</t>
        </is>
      </c>
    </row>
    <row r="12" ht="60" customHeight="1">
      <c r="A12" s="3" t="inlineStr">
        <is>
          <t>Keep learning</t>
        </is>
      </c>
      <c r="B12" s="4" t="inlineStr">
        <is>
          <t>Watch the video and every IPO update on YouTube: youtube.com/@OgboAwokeOgbo
Know someone who needs this? Send them the free link (not this file) so they get the latest version: https://thecoach.selar.com/5bucketworksheet</t>
        </is>
      </c>
    </row>
    <row r="13">
      <c r="B13" s="6" t="inlineStr">
        <is>
          <t>👉 Get the Dangote IPO Wealth Transfer Report</t>
        </is>
      </c>
    </row>
    <row r="14">
      <c r="B14" s="7" t="inlineStr">
        <is>
          <t>▶ youtube.com/@OgboAwokeOgbo</t>
        </is>
      </c>
    </row>
    <row r="16" ht="26" customHeight="1">
      <c r="A16" s="8" t="inlineStr">
        <is>
          <t>Educational illustration only — not personal financial advice. Figures are examples, not forecasts. Subscribe for IPO shares only through SEC-approved channels.</t>
        </is>
      </c>
    </row>
    <row r="17" ht="26" customHeight="1">
      <c r="A17" s="8" t="inlineStr">
        <is>
          <t>© 2026 Ogbo Awoke Ogbo. All rights reserved. No part of this worksheet may be reproduced, shared, resold or distributed without written permission.</t>
        </is>
      </c>
    </row>
  </sheetData>
  <mergeCells count="4">
    <mergeCell ref="A16:B16"/>
    <mergeCell ref="A2:B2"/>
    <mergeCell ref="A1:B1"/>
    <mergeCell ref="A17:B17"/>
  </mergeCells>
  <hyperlinks>
    <hyperlink xmlns:r="http://schemas.openxmlformats.org/officeDocument/2006/relationships" ref="B13" r:id="rId1"/>
    <hyperlink xmlns:r="http://schemas.openxmlformats.org/officeDocument/2006/relationships" ref="B14" r:id="rId2"/>
  </hyperlink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30" customWidth="1" min="4" max="4"/>
    <col width="12" customWidth="1" min="5" max="5"/>
    <col width="14" customWidth="1" min="6" max="6"/>
    <col width="18" customWidth="1" min="7" max="7"/>
    <col width="40" customWidth="1" min="8" max="8"/>
  </cols>
  <sheetData>
    <row r="1" ht="34" customHeight="1">
      <c r="A1" s="1" t="inlineStr">
        <is>
          <t>Your 5-Bucket Split</t>
        </is>
      </c>
    </row>
    <row r="2">
      <c r="A2" s="2" t="inlineStr">
        <is>
          <t>Ogbo Awoke Ogbo · The 5-Bucket Split</t>
        </is>
      </c>
    </row>
    <row r="4" ht="20" customHeight="1">
      <c r="A4" s="9" t="inlineStr">
        <is>
          <t>STEP 1 — YOUR NUMBERS (fill the yellow cells)</t>
        </is>
      </c>
    </row>
    <row r="5">
      <c r="A5" s="10" t="inlineStr">
        <is>
          <t>Your current age</t>
        </is>
      </c>
      <c r="D5" s="11" t="n">
        <v>45</v>
      </c>
      <c r="E5" s="12" t="inlineStr">
        <is>
          <t>Example from the video: 45.</t>
        </is>
      </c>
    </row>
    <row r="6">
      <c r="A6" s="10" t="inlineStr">
        <is>
          <t>Total investable money (₦)</t>
        </is>
      </c>
      <c r="D6" s="13" t="n">
        <v>5000000</v>
      </c>
      <c r="E6" s="12" t="inlineStr">
        <is>
          <t>Money you won't need for at least 2 years. Example: ₦5,000,000.</t>
        </is>
      </c>
    </row>
    <row r="7">
      <c r="A7" s="10" t="inlineStr">
        <is>
          <t>Monthly essential expenses (₦)</t>
        </is>
      </c>
      <c r="D7" s="13" t="n">
        <v>160000</v>
      </c>
      <c r="E7" s="12" t="inlineStr">
        <is>
          <t>Rent, food, school fees, transport. Example: ₦160,000 → 6 months ≈ ₦960,000.</t>
        </is>
      </c>
    </row>
    <row r="8">
      <c r="A8" s="10" t="inlineStr">
        <is>
          <t>Do you earn income abroad? (Yes/No)</t>
        </is>
      </c>
      <c r="D8" s="14" t="inlineStr">
        <is>
          <t>No</t>
        </is>
      </c>
      <c r="E8" s="12" t="inlineStr">
        <is>
          <t>If Yes, Bucket 4 (Dollar Shield) moves into Bucket 3 — your foreign income already protects you.</t>
        </is>
      </c>
    </row>
    <row r="9">
      <c r="A9" s="10" t="inlineStr">
        <is>
          <t>Dangote IPO price per share (₦)</t>
        </is>
      </c>
      <c r="D9" s="13" t="n">
        <v>525</v>
      </c>
      <c r="E9" s="12" t="inlineStr">
        <is>
          <t>Offer price. Source: Dangote Refinery IPO prospectus summary (Sept 2026).</t>
        </is>
      </c>
    </row>
    <row r="10">
      <c r="A10" s="10" t="inlineStr">
        <is>
          <t>Shares are sold in multiples of</t>
        </is>
      </c>
      <c r="D10" s="15" t="n">
        <v>10</v>
      </c>
      <c r="E10" s="12" t="inlineStr">
        <is>
          <t>Minimum 10 shares, then multiples of 10.</t>
        </is>
      </c>
    </row>
    <row r="11">
      <c r="A11" s="10" t="inlineStr">
        <is>
          <t>Max % in any single stock (20% rule)</t>
        </is>
      </c>
      <c r="D11" s="16" t="n">
        <v>0.2</v>
      </c>
      <c r="E11" s="12" t="inlineStr">
        <is>
          <t>The rule from the video. Don't raise it.</t>
        </is>
      </c>
    </row>
    <row r="12">
      <c r="A12" s="10" t="inlineStr">
        <is>
          <t>Assumed dividend yield (illustration)</t>
        </is>
      </c>
      <c r="D12" s="17" t="n">
        <v>0.05</v>
      </c>
      <c r="E12" s="12" t="inlineStr">
        <is>
          <t>Example only, not a forecast. No Dangote dividend has been declared.</t>
        </is>
      </c>
    </row>
    <row r="13">
      <c r="A13" s="10" t="inlineStr">
        <is>
          <t>Withholding tax on dividends</t>
        </is>
      </c>
      <c r="D13" s="16" t="n">
        <v>0.1</v>
      </c>
      <c r="E13" s="12" t="inlineStr">
        <is>
          <t>Standard 10% WHT on Nigerian dividends.</t>
        </is>
      </c>
    </row>
    <row r="15" ht="20" customHeight="1">
      <c r="A15" s="9" t="inlineStr">
        <is>
          <t>STEP 2 — THE FIVE BUCKETS</t>
        </is>
      </c>
    </row>
    <row r="16">
      <c r="A16" s="18" t="inlineStr">
        <is>
          <t>#</t>
        </is>
      </c>
      <c r="B16" s="18" t="inlineStr">
        <is>
          <t>Bucket</t>
        </is>
      </c>
      <c r="C16" s="18" t="inlineStr">
        <is>
          <t>Its job</t>
        </is>
      </c>
      <c r="D16" s="18" t="inlineStr">
        <is>
          <t>Where it goes</t>
        </is>
      </c>
      <c r="E16" s="18" t="inlineStr">
        <is>
          <t>Your %</t>
        </is>
      </c>
      <c r="F16" s="18" t="inlineStr">
        <is>
          <t>Used %</t>
        </is>
      </c>
      <c r="G16" s="18" t="inlineStr">
        <is>
          <t>Amount (₦)</t>
        </is>
      </c>
      <c r="H16" s="18" t="inlineStr">
        <is>
          <t>Check</t>
        </is>
      </c>
    </row>
    <row r="17" ht="30" customHeight="1">
      <c r="A17" s="19" t="n">
        <v>1</v>
      </c>
      <c r="B17" s="20" t="inlineStr">
        <is>
          <t>Sleep-at-Night Fund</t>
        </is>
      </c>
      <c r="C17" s="4" t="inlineStr">
        <is>
          <t>Emergency money: ~6 months of essentials</t>
        </is>
      </c>
      <c r="D17" s="4" t="inlineStr">
        <is>
          <t>Money market fund / Treasury bills</t>
        </is>
      </c>
      <c r="E17" s="16" t="n">
        <v>0.2</v>
      </c>
      <c r="F17" s="21">
        <f>E17</f>
        <v/>
      </c>
      <c r="G17" s="22">
        <f>$D$6*F17</f>
        <v/>
      </c>
      <c r="H17" s="4">
        <f>IF(D7&lt;=0,"Enter monthly expenses",IF(G17/D7&gt;=6,"✓ Covers "&amp;TEXT(G17/D7,"0.0")&amp;" months","⚠ Only "&amp;TEXT(G17/D7,"0.0")&amp;" months — aim for 6"))</f>
        <v/>
      </c>
    </row>
    <row r="18" ht="30" customHeight="1">
      <c r="A18" s="23" t="n">
        <v>2</v>
      </c>
      <c r="B18" s="20" t="inlineStr">
        <is>
          <t>Dangote IPO</t>
        </is>
      </c>
      <c r="C18" s="4" t="inlineStr">
        <is>
          <t>Long-term growth (15–20 year hold)</t>
        </is>
      </c>
      <c r="D18" s="4" t="inlineStr">
        <is>
          <t>Dangote Refinery IPO via broker / approved app</t>
        </is>
      </c>
      <c r="E18" s="16" t="n">
        <v>0.2</v>
      </c>
      <c r="F18" s="21">
        <f>E18</f>
        <v/>
      </c>
      <c r="G18" s="22">
        <f>$D$6*F18</f>
        <v/>
      </c>
      <c r="H18" s="4">
        <f>IF(F18&gt;$D$11,"⚠ Above the 20% rule","✓ Within the 20% rule")</f>
        <v/>
      </c>
    </row>
    <row r="19" ht="30" customHeight="1">
      <c r="A19" s="24" t="n">
        <v>3</v>
      </c>
      <c r="B19" s="20" t="inlineStr">
        <is>
          <t>Dividend Engine</t>
        </is>
      </c>
      <c r="C19" s="4" t="inlineStr">
        <is>
          <t>Cash flow you can see now</t>
        </is>
      </c>
      <c r="D19" s="4" t="inlineStr">
        <is>
          <t>3–5 established NGX dividend payers, different sectors</t>
        </is>
      </c>
      <c r="E19" s="16" t="n">
        <v>0.3</v>
      </c>
      <c r="F19" s="21">
        <f>E19+IF($D$8="Yes",E20,0)</f>
        <v/>
      </c>
      <c r="G19" s="22">
        <f>$D$6*F19</f>
        <v/>
      </c>
      <c r="H19" s="4">
        <f>IF(F19&gt;=F18,"✓ Bigger than Dangote — good","⚠ Make this ≥ the Dangote bucket")</f>
        <v/>
      </c>
    </row>
    <row r="20" ht="30" customHeight="1">
      <c r="A20" s="25" t="n">
        <v>4</v>
      </c>
      <c r="B20" s="20" t="inlineStr">
        <is>
          <t>Dollar Shield</t>
        </is>
      </c>
      <c r="C20" s="4" t="inlineStr">
        <is>
          <t>Protect against naira shocks</t>
        </is>
      </c>
      <c r="D20" s="4" t="inlineStr">
        <is>
          <t>Dollar mutual fund / Eurobond fund (regulated manager)</t>
        </is>
      </c>
      <c r="E20" s="16" t="n">
        <v>0.2</v>
      </c>
      <c r="F20" s="21">
        <f>IF($D$8="Yes",0,E20)</f>
        <v/>
      </c>
      <c r="G20" s="22">
        <f>$D$6*F20</f>
        <v/>
      </c>
      <c r="H20" s="4">
        <f>IF($D$8="Yes","Moved to Bucket 3 (income abroad)","✓ Naira-risk protection")</f>
        <v/>
      </c>
    </row>
    <row r="21" ht="30" customHeight="1">
      <c r="A21" s="26" t="n">
        <v>5</v>
      </c>
      <c r="B21" s="20" t="inlineStr">
        <is>
          <t>Opportunity Reserve</t>
        </is>
      </c>
      <c r="C21" s="4" t="inlineStr">
        <is>
          <t>Buy dips after listing; absorb refunds</t>
        </is>
      </c>
      <c r="D21" s="4" t="inlineStr">
        <is>
          <t>Cash, kept ready on purpose</t>
        </is>
      </c>
      <c r="E21" s="16" t="n">
        <v>0.1</v>
      </c>
      <c r="F21" s="21">
        <f>E21</f>
        <v/>
      </c>
      <c r="G21" s="22">
        <f>$D$6*F21</f>
        <v/>
      </c>
      <c r="H21" s="4">
        <f>IF(F21&gt;=0.05,"✓ Ready for dips &amp; refunds","⚠ Keep at least 5% in reserve")</f>
        <v/>
      </c>
    </row>
    <row r="22">
      <c r="B22" s="27" t="inlineStr">
        <is>
          <t>TOTAL</t>
        </is>
      </c>
      <c r="E22" s="28">
        <f>SUM(E17:E21)</f>
        <v/>
      </c>
      <c r="F22" s="28">
        <f>SUM(F17:F21)</f>
        <v/>
      </c>
      <c r="G22" s="22">
        <f>SUM(G17:G21)</f>
        <v/>
      </c>
      <c r="H22" s="29">
        <f>IF(ROUND(E22,4)=1,"✓ Adds up to 100%","⚠ Your % must add up to 100%")</f>
        <v/>
      </c>
    </row>
    <row r="24" ht="20" customHeight="1">
      <c r="A24" s="9" t="inlineStr">
        <is>
          <t>STEP 3 — YOUR DANGOTE IPO MATH</t>
        </is>
      </c>
    </row>
    <row r="25">
      <c r="A25" s="10" t="inlineStr">
        <is>
          <t>Shares you can apply for</t>
        </is>
      </c>
      <c r="D25" s="30">
        <f>IF($D$9*$D$10=0,0,INT(G18/($D$9*$D$10))*$D$10)</f>
        <v/>
      </c>
    </row>
    <row r="26">
      <c r="A26" s="10" t="inlineStr">
        <is>
          <t>Cost of those shares (₦)</t>
        </is>
      </c>
      <c r="D26" s="22">
        <f>D25*$D$9</f>
        <v/>
      </c>
    </row>
    <row r="27">
      <c r="A27" s="10" t="inlineStr">
        <is>
          <t>Leftover → add to Bucket 5 (₦)</t>
        </is>
      </c>
      <c r="D27" s="22">
        <f>G18-D26</f>
        <v/>
      </c>
    </row>
    <row r="28">
      <c r="A28" s="10" t="inlineStr">
        <is>
          <t>Illustrative yearly dividend before tax (₦)</t>
        </is>
      </c>
      <c r="D28" s="22">
        <f>D26*$D$12</f>
        <v/>
      </c>
      <c r="E28" s="12" t="inlineStr">
        <is>
          <t>Illustration only — no Dangote dividend has been declared.</t>
        </is>
      </c>
    </row>
    <row r="29">
      <c r="A29" s="10" t="inlineStr">
        <is>
          <t>After withholding tax (₦ per year)</t>
        </is>
      </c>
      <c r="D29" s="22">
        <f>D28*(1-$D$13)</f>
        <v/>
      </c>
      <c r="E29" s="12" t="inlineStr">
        <is>
          <t>Example from the video: ₦1M × 5% = ₦50,000 − 10% tax = ₦45,000/yr. That's why Dangote alone can't be your retirement income.</t>
        </is>
      </c>
    </row>
    <row r="30">
      <c r="A30" s="10" t="inlineStr">
        <is>
          <t>Same illustration on Bucket 3, after tax (₦ per year)</t>
        </is>
      </c>
      <c r="D30" s="22">
        <f>G19*$D$12*(1-$D$13)</f>
        <v/>
      </c>
    </row>
    <row r="32" ht="20" customHeight="1">
      <c r="A32" s="9" t="inlineStr">
        <is>
          <t>STEP 4 — YOUR TIME HORIZON</t>
        </is>
      </c>
    </row>
    <row r="33">
      <c r="A33" s="10" t="inlineStr">
        <is>
          <t>Working years left if you stop at 60</t>
        </is>
      </c>
      <c r="D33" s="31">
        <f>MAX(0,60-D5)</f>
        <v/>
      </c>
      <c r="E33" s="32" t="inlineStr">
        <is>
          <t>“At 25, a bad bet is tuition. At 45, a bad bet is your retirement.”</t>
        </is>
      </c>
    </row>
    <row r="34">
      <c r="A34" s="10" t="inlineStr">
        <is>
          <t>Working years left if you stop at 65</t>
        </is>
      </c>
      <c r="D34" s="31">
        <f>MAX(0,65-D5)</f>
        <v/>
      </c>
    </row>
    <row r="36" ht="26" customHeight="1">
      <c r="A36" s="8" t="inlineStr">
        <is>
          <t>Educational illustration only — not personal financial advice. Figures are examples, not forecasts. Subscribe for IPO shares only through SEC-approved channels.</t>
        </is>
      </c>
    </row>
    <row r="37" ht="26" customHeight="1">
      <c r="A37" s="8" t="inlineStr">
        <is>
          <t>© 2026 Ogbo Awoke Ogbo. All rights reserved. No part of this worksheet may be reproduced, shared, resold or distributed without written permission.</t>
        </is>
      </c>
    </row>
  </sheetData>
  <mergeCells count="37">
    <mergeCell ref="A25:C25"/>
    <mergeCell ref="A15:H15"/>
    <mergeCell ref="A24:H24"/>
    <mergeCell ref="E33:H34"/>
    <mergeCell ref="A27:C27"/>
    <mergeCell ref="A36:H36"/>
    <mergeCell ref="E7:H7"/>
    <mergeCell ref="A1:H1"/>
    <mergeCell ref="A12:C12"/>
    <mergeCell ref="A26:C26"/>
    <mergeCell ref="E11:H11"/>
    <mergeCell ref="A33:C33"/>
    <mergeCell ref="A5:C5"/>
    <mergeCell ref="A8:C8"/>
    <mergeCell ref="E12:H12"/>
    <mergeCell ref="A29:C29"/>
    <mergeCell ref="A37:H37"/>
    <mergeCell ref="E5:H5"/>
    <mergeCell ref="A10:C10"/>
    <mergeCell ref="A28:C28"/>
    <mergeCell ref="A13:C13"/>
    <mergeCell ref="E8:H8"/>
    <mergeCell ref="A2:H2"/>
    <mergeCell ref="A9:C9"/>
    <mergeCell ref="E29:H29"/>
    <mergeCell ref="A30:C30"/>
    <mergeCell ref="A34:C34"/>
    <mergeCell ref="A32:H32"/>
    <mergeCell ref="E10:H10"/>
    <mergeCell ref="E28:H28"/>
    <mergeCell ref="E13:H13"/>
    <mergeCell ref="A4:H4"/>
    <mergeCell ref="A11:C11"/>
    <mergeCell ref="E9:H9"/>
    <mergeCell ref="A6:C6"/>
    <mergeCell ref="E6:H6"/>
    <mergeCell ref="A7:C7"/>
  </mergeCells>
  <conditionalFormatting sqref="H17:H22">
    <cfRule type="expression" priority="1" dxfId="0">
      <formula>LEFT(H17,1)="✓"</formula>
    </cfRule>
    <cfRule type="expression" priority="2" dxfId="1">
      <formula>LEFT(H17,1)="⚠"</formula>
    </cfRule>
  </conditionalFormatting>
  <dataValidations count="1">
    <dataValidation sqref="D8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4" customHeight="1">
      <c r="A1" s="1" t="inlineStr">
        <is>
          <t>Scale It To Your Number</t>
        </is>
      </c>
    </row>
    <row r="2">
      <c r="A2" s="2" t="inlineStr">
        <is>
          <t>The ₦1M and ₦20M examples from the video — plus a column for your own amount</t>
        </is>
      </c>
    </row>
    <row r="4" ht="20" customHeight="1">
      <c r="A4" s="9" t="inlineStr">
        <is>
          <t>STARTING AMOUNT</t>
        </is>
      </c>
    </row>
    <row r="5">
      <c r="A5" s="18" t="inlineStr"/>
      <c r="B5" s="18" t="inlineStr">
        <is>
          <t>₦1 Million</t>
        </is>
      </c>
      <c r="C5" s="18" t="inlineStr">
        <is>
          <t>₦5 Million</t>
        </is>
      </c>
      <c r="D5" s="18" t="inlineStr">
        <is>
          <t>₦20 Million</t>
        </is>
      </c>
      <c r="E5" s="18" t="inlineStr">
        <is>
          <t>Your amount</t>
        </is>
      </c>
    </row>
    <row r="6">
      <c r="A6" s="33" t="inlineStr">
        <is>
          <t>Total investable money (₦)</t>
        </is>
      </c>
      <c r="B6" s="13" t="n">
        <v>1000000</v>
      </c>
      <c r="C6" s="13" t="n">
        <v>5000000</v>
      </c>
      <c r="D6" s="13" t="n">
        <v>20000000</v>
      </c>
      <c r="E6" s="34">
        <f>'5-Bucket Split'!D6</f>
        <v/>
      </c>
    </row>
    <row r="8" ht="20" customHeight="1">
      <c r="A8" s="9" t="inlineStr">
        <is>
          <t>PERCENTAGES (edit if you like — each column must total 100%)</t>
        </is>
      </c>
    </row>
    <row r="9">
      <c r="A9" s="35" t="inlineStr">
        <is>
          <t>1. Sleep-at-Night Fund</t>
        </is>
      </c>
      <c r="B9" s="16" t="n">
        <v>0.3</v>
      </c>
      <c r="C9" s="16" t="n">
        <v>0.2</v>
      </c>
      <c r="D9" s="16" t="n">
        <v>0.2</v>
      </c>
      <c r="E9" s="36">
        <f>'5-Bucket Split'!F17</f>
        <v/>
      </c>
    </row>
    <row r="10">
      <c r="A10" s="37" t="inlineStr">
        <is>
          <t>2. Dangote IPO</t>
        </is>
      </c>
      <c r="B10" s="16" t="n">
        <v>0.2</v>
      </c>
      <c r="C10" s="16" t="n">
        <v>0.2</v>
      </c>
      <c r="D10" s="16" t="n">
        <v>0.2</v>
      </c>
      <c r="E10" s="36">
        <f>'5-Bucket Split'!F18</f>
        <v/>
      </c>
    </row>
    <row r="11">
      <c r="A11" s="38" t="inlineStr">
        <is>
          <t>3. Dividend Engine</t>
        </is>
      </c>
      <c r="B11" s="16" t="n">
        <v>0.4</v>
      </c>
      <c r="C11" s="16" t="n">
        <v>0.3</v>
      </c>
      <c r="D11" s="16" t="n">
        <v>0.3</v>
      </c>
      <c r="E11" s="36">
        <f>'5-Bucket Split'!F19</f>
        <v/>
      </c>
    </row>
    <row r="12">
      <c r="A12" s="39" t="inlineStr">
        <is>
          <t>4. Dollar Shield</t>
        </is>
      </c>
      <c r="B12" s="16" t="n">
        <v>0</v>
      </c>
      <c r="C12" s="16" t="n">
        <v>0.2</v>
      </c>
      <c r="D12" s="16" t="n">
        <v>0.2</v>
      </c>
      <c r="E12" s="36">
        <f>'5-Bucket Split'!F20</f>
        <v/>
      </c>
    </row>
    <row r="13">
      <c r="A13" s="40" t="inlineStr">
        <is>
          <t>5. Opportunity Reserve</t>
        </is>
      </c>
      <c r="B13" s="16" t="n">
        <v>0.1</v>
      </c>
      <c r="C13" s="16" t="n">
        <v>0.1</v>
      </c>
      <c r="D13" s="16" t="n">
        <v>0.1</v>
      </c>
      <c r="E13" s="36">
        <f>'5-Bucket Split'!F21</f>
        <v/>
      </c>
    </row>
    <row r="14">
      <c r="A14" s="27" t="inlineStr">
        <is>
          <t>Total %</t>
        </is>
      </c>
      <c r="B14" s="28">
        <f>SUM(B9:B13)</f>
        <v/>
      </c>
      <c r="C14" s="28">
        <f>SUM(C9:C13)</f>
        <v/>
      </c>
      <c r="D14" s="28">
        <f>SUM(D9:D13)</f>
        <v/>
      </c>
      <c r="E14" s="28">
        <f>SUM(E9:E13)</f>
        <v/>
      </c>
    </row>
    <row r="16" ht="20" customHeight="1">
      <c r="A16" s="9" t="inlineStr">
        <is>
          <t>AMOUNTS (₦)</t>
        </is>
      </c>
    </row>
    <row r="17">
      <c r="A17" s="35" t="inlineStr">
        <is>
          <t>1. Sleep-at-Night Fund</t>
        </is>
      </c>
      <c r="B17" s="41">
        <f>B$6*B9</f>
        <v/>
      </c>
      <c r="C17" s="41">
        <f>C$6*C9</f>
        <v/>
      </c>
      <c r="D17" s="41">
        <f>D$6*D9</f>
        <v/>
      </c>
      <c r="E17" s="41">
        <f>E$6*E9</f>
        <v/>
      </c>
    </row>
    <row r="18">
      <c r="A18" s="37" t="inlineStr">
        <is>
          <t>2. Dangote IPO</t>
        </is>
      </c>
      <c r="B18" s="41">
        <f>B$6*B10</f>
        <v/>
      </c>
      <c r="C18" s="41">
        <f>C$6*C10</f>
        <v/>
      </c>
      <c r="D18" s="41">
        <f>D$6*D10</f>
        <v/>
      </c>
      <c r="E18" s="41">
        <f>E$6*E10</f>
        <v/>
      </c>
    </row>
    <row r="19">
      <c r="A19" s="38" t="inlineStr">
        <is>
          <t>3. Dividend Engine</t>
        </is>
      </c>
      <c r="B19" s="41">
        <f>B$6*B11</f>
        <v/>
      </c>
      <c r="C19" s="41">
        <f>C$6*C11</f>
        <v/>
      </c>
      <c r="D19" s="41">
        <f>D$6*D11</f>
        <v/>
      </c>
      <c r="E19" s="41">
        <f>E$6*E11</f>
        <v/>
      </c>
    </row>
    <row r="20">
      <c r="A20" s="39" t="inlineStr">
        <is>
          <t>4. Dollar Shield</t>
        </is>
      </c>
      <c r="B20" s="41">
        <f>B$6*B12</f>
        <v/>
      </c>
      <c r="C20" s="41">
        <f>C$6*C12</f>
        <v/>
      </c>
      <c r="D20" s="41">
        <f>D$6*D12</f>
        <v/>
      </c>
      <c r="E20" s="41">
        <f>E$6*E12</f>
        <v/>
      </c>
    </row>
    <row r="21">
      <c r="A21" s="40" t="inlineStr">
        <is>
          <t>5. Opportunity Reserve</t>
        </is>
      </c>
      <c r="B21" s="41">
        <f>B$6*B13</f>
        <v/>
      </c>
      <c r="C21" s="41">
        <f>C$6*C13</f>
        <v/>
      </c>
      <c r="D21" s="41">
        <f>D$6*D13</f>
        <v/>
      </c>
      <c r="E21" s="41">
        <f>E$6*E13</f>
        <v/>
      </c>
    </row>
    <row r="22">
      <c r="A22" s="27" t="inlineStr">
        <is>
          <t>Total (₦)</t>
        </is>
      </c>
      <c r="B22" s="22">
        <f>SUM(B17:B21)</f>
        <v/>
      </c>
      <c r="C22" s="22">
        <f>SUM(C17:C21)</f>
        <v/>
      </c>
      <c r="D22" s="22">
        <f>SUM(D17:D21)</f>
        <v/>
      </c>
      <c r="E22" s="22">
        <f>SUM(E17:E21)</f>
        <v/>
      </c>
    </row>
    <row r="24">
      <c r="A24" s="27" t="inlineStr">
        <is>
          <t>Dangote shares (multiples of 10)</t>
        </is>
      </c>
      <c r="B24" s="30">
        <f>IF('5-Bucket Split'!$D$9*'5-Bucket Split'!$D$10=0,0,INT(B18/('5-Bucket Split'!$D$9*'5-Bucket Split'!$D$10))*'5-Bucket Split'!$D$10)</f>
        <v/>
      </c>
      <c r="C24" s="30">
        <f>IF('5-Bucket Split'!$D$9*'5-Bucket Split'!$D$10=0,0,INT(C18/('5-Bucket Split'!$D$9*'5-Bucket Split'!$D$10))*'5-Bucket Split'!$D$10)</f>
        <v/>
      </c>
      <c r="D24" s="30">
        <f>IF('5-Bucket Split'!$D$9*'5-Bucket Split'!$D$10=0,0,INT(D18/('5-Bucket Split'!$D$9*'5-Bucket Split'!$D$10))*'5-Bucket Split'!$D$10)</f>
        <v/>
      </c>
      <c r="E24" s="30">
        <f>IF('5-Bucket Split'!$D$9*'5-Bucket Split'!$D$10=0,0,INT(E18/('5-Bucket Split'!$D$9*'5-Bucket Split'!$D$10))*'5-Bucket Split'!$D$10)</f>
        <v/>
      </c>
    </row>
    <row r="25">
      <c r="A25" s="33" t="inlineStr">
        <is>
          <t>Cost of those shares (₦)</t>
        </is>
      </c>
      <c r="B25" s="41">
        <f>B24*'5-Bucket Split'!$D$9</f>
        <v/>
      </c>
      <c r="C25" s="41">
        <f>C24*'5-Bucket Split'!$D$9</f>
        <v/>
      </c>
      <c r="D25" s="41">
        <f>D24*'5-Bucket Split'!$D$9</f>
        <v/>
      </c>
      <c r="E25" s="41">
        <f>E24*'5-Bucket Split'!$D$9</f>
        <v/>
      </c>
    </row>
    <row r="26">
      <c r="A26" s="33" t="inlineStr">
        <is>
          <t>Dividend stocks to spread Bucket 3 across</t>
        </is>
      </c>
      <c r="B26" s="42" t="inlineStr">
        <is>
          <t>3</t>
        </is>
      </c>
      <c r="C26" s="42" t="inlineStr">
        <is>
          <t>3–5</t>
        </is>
      </c>
      <c r="D26" s="42" t="inlineStr">
        <is>
          <t>6–8</t>
        </is>
      </c>
      <c r="E26" s="43">
        <f>IF(E19&gt;=6000000,"6–8",IF(E19&gt;=1000000,"3–5","3"))</f>
        <v/>
      </c>
    </row>
    <row r="28">
      <c r="A28" s="44" t="inlineStr">
        <is>
          <t>“Percentages protect you. Naira amounts just impress your friends.”</t>
        </is>
      </c>
    </row>
    <row r="29">
      <c r="A29" s="12" t="inlineStr">
        <is>
          <t>With ₦1M the video skips the Dollar Shield and focuses on the basics. Diaspora viewers: move Bucket 4 into Bucket 3.</t>
        </is>
      </c>
    </row>
    <row r="31" ht="26" customHeight="1">
      <c r="A31" s="8" t="inlineStr">
        <is>
          <t>Educational illustration only — not personal financial advice. Figures are examples, not forecasts. Subscribe for IPO shares only through SEC-approved channels.</t>
        </is>
      </c>
    </row>
    <row r="32" ht="26" customHeight="1">
      <c r="A32" s="8" t="inlineStr">
        <is>
          <t>© 2026 Ogbo Awoke Ogbo. All rights reserved. No part of this worksheet may be reproduced, shared, resold or distributed without written permission.</t>
        </is>
      </c>
    </row>
  </sheetData>
  <mergeCells count="9">
    <mergeCell ref="A29:E29"/>
    <mergeCell ref="A4:E4"/>
    <mergeCell ref="A2:E2"/>
    <mergeCell ref="A16:E16"/>
    <mergeCell ref="A28:E28"/>
    <mergeCell ref="A1:E1"/>
    <mergeCell ref="A32:E32"/>
    <mergeCell ref="A8:E8"/>
    <mergeCell ref="A31:E31"/>
  </mergeCell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24" customWidth="1" min="3" max="3"/>
    <col width="10" customWidth="1" min="4" max="4"/>
    <col width="13" customWidth="1" min="5" max="5"/>
    <col width="13" customWidth="1" min="6" max="6"/>
    <col width="15" customWidth="1" min="7" max="7"/>
    <col width="11" customWidth="1" min="8" max="8"/>
    <col width="14" customWidth="1" min="9" max="9"/>
    <col width="11" customWidth="1" min="10" max="10"/>
    <col width="14" customWidth="1" min="11" max="11"/>
    <col width="15" customWidth="1" min="12" max="12"/>
    <col width="11" customWidth="1" min="13" max="13"/>
    <col width="32" customWidth="1" min="14" max="14"/>
  </cols>
  <sheetData>
    <row r="1" ht="34" customHeight="1">
      <c r="A1" s="1" t="inlineStr">
        <is>
          <t>Bucket 3 — Dividend Engine Watchlist</t>
        </is>
      </c>
    </row>
    <row r="2">
      <c r="A2" s="2" t="inlineStr">
        <is>
          <t>Build 3–5 positions (6–8 for larger amounts) across DIFFERENT sectors — not five banks</t>
        </is>
      </c>
    </row>
    <row r="4" ht="20" customHeight="1">
      <c r="A4" s="9" t="inlineStr">
        <is>
          <t>BUCKET 3 TARGET</t>
        </is>
      </c>
    </row>
    <row r="5">
      <c r="A5" s="33" t="inlineStr">
        <is>
          <t>Your Bucket 3 amount (₦)</t>
        </is>
      </c>
      <c r="E5" s="45">
        <f>'5-Bucket Split'!G19</f>
        <v/>
      </c>
      <c r="F5" s="12" t="inlineStr">
        <is>
          <t>Pulled from your 5-Bucket Split. Prices and dividends change — refresh them from your broker app or the NGX before you buy.</t>
        </is>
      </c>
    </row>
    <row r="7" ht="44" customHeight="1">
      <c r="A7" s="18" t="inlineStr">
        <is>
          <t>#</t>
        </is>
      </c>
      <c r="B7" s="18" t="inlineStr">
        <is>
          <t>Sector</t>
        </is>
      </c>
      <c r="C7" s="18" t="inlineStr">
        <is>
          <t>Company</t>
        </is>
      </c>
      <c r="D7" s="18" t="inlineStr">
        <is>
          <t>Ticker</t>
        </is>
      </c>
      <c r="E7" s="18" t="inlineStr">
        <is>
          <t>FTSE Frontier eligible? (Y/N)</t>
        </is>
      </c>
      <c r="F7" s="18" t="inlineStr">
        <is>
          <t>Current price (₦)</t>
        </is>
      </c>
      <c r="G7" s="18" t="inlineStr">
        <is>
          <t>Last full-year dividend per share (₦)</t>
        </is>
      </c>
      <c r="H7" s="18" t="inlineStr">
        <is>
          <t>Dividend yield</t>
        </is>
      </c>
      <c r="I7" s="18" t="inlineStr">
        <is>
          <t>Years paying dividends without a break</t>
        </is>
      </c>
      <c r="J7" s="18" t="inlineStr">
        <is>
          <t>Shares to buy</t>
        </is>
      </c>
      <c r="K7" s="18" t="inlineStr">
        <is>
          <t>Amount (₦)</t>
        </is>
      </c>
      <c r="L7" s="18" t="inlineStr">
        <is>
          <t>Yearly dividend after 10% WHT (₦)</t>
        </is>
      </c>
      <c r="M7" s="18" t="inlineStr">
        <is>
          <t>% of Bucket 3</t>
        </is>
      </c>
      <c r="N7" s="18" t="inlineStr">
        <is>
          <t>Notes / why this company</t>
        </is>
      </c>
    </row>
    <row r="8">
      <c r="A8" s="46" t="inlineStr">
        <is>
          <t>Ex</t>
        </is>
      </c>
      <c r="B8" s="47" t="inlineStr">
        <is>
          <t>EXAMPLE (replace)</t>
        </is>
      </c>
      <c r="C8" s="47" t="inlineStr">
        <is>
          <t>Example Bank Plc (fictional)</t>
        </is>
      </c>
      <c r="D8" s="47" t="inlineStr">
        <is>
          <t>EXBANK</t>
        </is>
      </c>
      <c r="E8" s="47" t="inlineStr">
        <is>
          <t>Y</t>
        </is>
      </c>
      <c r="F8" s="48" t="n">
        <v>50</v>
      </c>
      <c r="G8" s="48" t="n">
        <v>4</v>
      </c>
      <c r="H8" s="49">
        <f>IF(OR(F8="",F8=0),"",G8/F8)</f>
        <v/>
      </c>
      <c r="I8" s="47" t="n">
        <v>8</v>
      </c>
      <c r="J8" s="50" t="n">
        <v>5000</v>
      </c>
      <c r="K8" s="41">
        <f>IF(OR(F8="",J8=""),"",F8*J8)</f>
        <v/>
      </c>
      <c r="L8" s="41">
        <f>IF(OR(G8="",J8=""),"",G8*J8*(1-'5-Bucket Split'!$D$13))</f>
        <v/>
      </c>
      <c r="M8" s="21">
        <f>IF(OR(K8="",$E$5=0),"",K8/$E$5)</f>
        <v/>
      </c>
      <c r="N8" s="47" t="inlineStr">
        <is>
          <t>Fictional row showing the format. Delete it and add your own companies.</t>
        </is>
      </c>
    </row>
    <row r="9">
      <c r="A9" s="46" t="n">
        <v>1</v>
      </c>
      <c r="B9" s="14" t="inlineStr">
        <is>
          <t>Bank</t>
        </is>
      </c>
      <c r="C9" s="14" t="n"/>
      <c r="D9" s="14" t="n"/>
      <c r="E9" s="14" t="n"/>
      <c r="F9" s="51" t="n"/>
      <c r="G9" s="51" t="n"/>
      <c r="H9" s="49">
        <f>IF(OR(F9="",F9=0),"",G9/F9)</f>
        <v/>
      </c>
      <c r="I9" s="14" t="n"/>
      <c r="J9" s="15" t="n"/>
      <c r="K9" s="41">
        <f>IF(OR(F9="",J9=""),"",F9*J9)</f>
        <v/>
      </c>
      <c r="L9" s="41">
        <f>IF(OR(G9="",J9=""),"",G9*J9*(1-'5-Bucket Split'!$D$13))</f>
        <v/>
      </c>
      <c r="M9" s="21">
        <f>IF(OR(K9="",$E$5=0),"",K9/$E$5)</f>
        <v/>
      </c>
      <c r="N9" s="14" t="n"/>
    </row>
    <row r="10">
      <c r="A10" s="46" t="n">
        <v>2</v>
      </c>
      <c r="B10" s="14" t="inlineStr">
        <is>
          <t>Telecom</t>
        </is>
      </c>
      <c r="C10" s="14" t="n"/>
      <c r="D10" s="14" t="n"/>
      <c r="E10" s="14" t="n"/>
      <c r="F10" s="51" t="n"/>
      <c r="G10" s="51" t="n"/>
      <c r="H10" s="49">
        <f>IF(OR(F10="",F10=0),"",G10/F10)</f>
        <v/>
      </c>
      <c r="I10" s="14" t="n"/>
      <c r="J10" s="15" t="n"/>
      <c r="K10" s="41">
        <f>IF(OR(F10="",J10=""),"",F10*J10)</f>
        <v/>
      </c>
      <c r="L10" s="41">
        <f>IF(OR(G10="",J10=""),"",G10*J10*(1-'5-Bucket Split'!$D$13))</f>
        <v/>
      </c>
      <c r="M10" s="21">
        <f>IF(OR(K10="",$E$5=0),"",K10/$E$5)</f>
        <v/>
      </c>
      <c r="N10" s="14" t="n"/>
    </row>
    <row r="11">
      <c r="A11" s="46" t="n">
        <v>3</v>
      </c>
      <c r="B11" s="14" t="inlineStr">
        <is>
          <t>Industrial / Cement</t>
        </is>
      </c>
      <c r="C11" s="14" t="n"/>
      <c r="D11" s="14" t="n"/>
      <c r="E11" s="14" t="n"/>
      <c r="F11" s="51" t="n"/>
      <c r="G11" s="51" t="n"/>
      <c r="H11" s="49">
        <f>IF(OR(F11="",F11=0),"",G11/F11)</f>
        <v/>
      </c>
      <c r="I11" s="14" t="n"/>
      <c r="J11" s="15" t="n"/>
      <c r="K11" s="41">
        <f>IF(OR(F11="",J11=""),"",F11*J11)</f>
        <v/>
      </c>
      <c r="L11" s="41">
        <f>IF(OR(G11="",J11=""),"",G11*J11*(1-'5-Bucket Split'!$D$13))</f>
        <v/>
      </c>
      <c r="M11" s="21">
        <f>IF(OR(K11="",$E$5=0),"",K11/$E$5)</f>
        <v/>
      </c>
      <c r="N11" s="14" t="n"/>
    </row>
    <row r="12">
      <c r="A12" s="46" t="n">
        <v>4</v>
      </c>
      <c r="B12" s="14" t="inlineStr">
        <is>
          <t>Consumer goods</t>
        </is>
      </c>
      <c r="C12" s="14" t="n"/>
      <c r="D12" s="14" t="n"/>
      <c r="E12" s="14" t="n"/>
      <c r="F12" s="51" t="n"/>
      <c r="G12" s="51" t="n"/>
      <c r="H12" s="49">
        <f>IF(OR(F12="",F12=0),"",G12/F12)</f>
        <v/>
      </c>
      <c r="I12" s="14" t="n"/>
      <c r="J12" s="15" t="n"/>
      <c r="K12" s="41">
        <f>IF(OR(F12="",J12=""),"",F12*J12)</f>
        <v/>
      </c>
      <c r="L12" s="41">
        <f>IF(OR(G12="",J12=""),"",G12*J12*(1-'5-Bucket Split'!$D$13))</f>
        <v/>
      </c>
      <c r="M12" s="21">
        <f>IF(OR(K12="",$E$5=0),"",K12/$E$5)</f>
        <v/>
      </c>
      <c r="N12" s="14" t="n"/>
    </row>
    <row r="13">
      <c r="A13" s="46" t="n">
        <v>5</v>
      </c>
      <c r="B13" s="14" t="n"/>
      <c r="C13" s="14" t="n"/>
      <c r="D13" s="14" t="n"/>
      <c r="E13" s="14" t="n"/>
      <c r="F13" s="51" t="n"/>
      <c r="G13" s="51" t="n"/>
      <c r="H13" s="49">
        <f>IF(OR(F13="",F13=0),"",G13/F13)</f>
        <v/>
      </c>
      <c r="I13" s="14" t="n"/>
      <c r="J13" s="15" t="n"/>
      <c r="K13" s="41">
        <f>IF(OR(F13="",J13=""),"",F13*J13)</f>
        <v/>
      </c>
      <c r="L13" s="41">
        <f>IF(OR(G13="",J13=""),"",G13*J13*(1-'5-Bucket Split'!$D$13))</f>
        <v/>
      </c>
      <c r="M13" s="21">
        <f>IF(OR(K13="",$E$5=0),"",K13/$E$5)</f>
        <v/>
      </c>
      <c r="N13" s="14" t="n"/>
    </row>
    <row r="14">
      <c r="A14" s="46" t="n">
        <v>6</v>
      </c>
      <c r="B14" s="14" t="n"/>
      <c r="C14" s="14" t="n"/>
      <c r="D14" s="14" t="n"/>
      <c r="E14" s="14" t="n"/>
      <c r="F14" s="51" t="n"/>
      <c r="G14" s="51" t="n"/>
      <c r="H14" s="49">
        <f>IF(OR(F14="",F14=0),"",G14/F14)</f>
        <v/>
      </c>
      <c r="I14" s="14" t="n"/>
      <c r="J14" s="15" t="n"/>
      <c r="K14" s="41">
        <f>IF(OR(F14="",J14=""),"",F14*J14)</f>
        <v/>
      </c>
      <c r="L14" s="41">
        <f>IF(OR(G14="",J14=""),"",G14*J14*(1-'5-Bucket Split'!$D$13))</f>
        <v/>
      </c>
      <c r="M14" s="21">
        <f>IF(OR(K14="",$E$5=0),"",K14/$E$5)</f>
        <v/>
      </c>
      <c r="N14" s="14" t="n"/>
    </row>
    <row r="15">
      <c r="A15" s="46" t="n">
        <v>7</v>
      </c>
      <c r="B15" s="14" t="n"/>
      <c r="C15" s="14" t="n"/>
      <c r="D15" s="14" t="n"/>
      <c r="E15" s="14" t="n"/>
      <c r="F15" s="51" t="n"/>
      <c r="G15" s="51" t="n"/>
      <c r="H15" s="49">
        <f>IF(OR(F15="",F15=0),"",G15/F15)</f>
        <v/>
      </c>
      <c r="I15" s="14" t="n"/>
      <c r="J15" s="15" t="n"/>
      <c r="K15" s="41">
        <f>IF(OR(F15="",J15=""),"",F15*J15)</f>
        <v/>
      </c>
      <c r="L15" s="41">
        <f>IF(OR(G15="",J15=""),"",G15*J15*(1-'5-Bucket Split'!$D$13))</f>
        <v/>
      </c>
      <c r="M15" s="21">
        <f>IF(OR(K15="",$E$5=0),"",K15/$E$5)</f>
        <v/>
      </c>
      <c r="N15" s="14" t="n"/>
    </row>
    <row r="16">
      <c r="A16" s="46" t="n">
        <v>8</v>
      </c>
      <c r="B16" s="14" t="n"/>
      <c r="C16" s="14" t="n"/>
      <c r="D16" s="14" t="n"/>
      <c r="E16" s="14" t="n"/>
      <c r="F16" s="51" t="n"/>
      <c r="G16" s="51" t="n"/>
      <c r="H16" s="49">
        <f>IF(OR(F16="",F16=0),"",G16/F16)</f>
        <v/>
      </c>
      <c r="I16" s="14" t="n"/>
      <c r="J16" s="15" t="n"/>
      <c r="K16" s="41">
        <f>IF(OR(F16="",J16=""),"",F16*J16)</f>
        <v/>
      </c>
      <c r="L16" s="41">
        <f>IF(OR(G16="",J16=""),"",G16*J16*(1-'5-Bucket Split'!$D$13))</f>
        <v/>
      </c>
      <c r="M16" s="21">
        <f>IF(OR(K16="",$E$5=0),"",K16/$E$5)</f>
        <v/>
      </c>
      <c r="N16" s="14" t="n"/>
    </row>
    <row r="17">
      <c r="B17" s="27" t="inlineStr">
        <is>
          <t>TOTAL (excl. example)</t>
        </is>
      </c>
      <c r="K17" s="22">
        <f>SUM(K9:K16)</f>
        <v/>
      </c>
      <c r="L17" s="22">
        <f>SUM(L9:L16)</f>
        <v/>
      </c>
      <c r="M17" s="28">
        <f>IF($E$5=0,"",K17/$E$5)</f>
        <v/>
      </c>
    </row>
    <row r="18">
      <c r="B18" s="10">
        <f>IF(COUNTA(C9:C16)=0,"Add your companies above",IF(K17&gt;E5,"⚠ Over your Bucket 3 budget by ₦"&amp;TEXT(K17-E5,"#,##0"),"✓ Within budget — ₦"&amp;TEXT(E5-K17,"#,##0")&amp;" left to place"))</f>
        <v/>
      </c>
    </row>
    <row r="19">
      <c r="B19" s="10">
        <f>IF(COUNTA(C9:C16)=0,"",IF(MAX(K9:K16)&gt;0.4*E5,"⚠ One company is over 40% of Bucket 3 — spread it out","✓ No single company dominates Bucket 3"))</f>
        <v/>
      </c>
    </row>
    <row r="21" ht="20" customHeight="1">
      <c r="A21" s="9" t="inlineStr">
        <is>
          <t>SCREENING CHECKLIST — tick before a company goes on your list</t>
        </is>
      </c>
    </row>
    <row r="22">
      <c r="A22" s="52" t="inlineStr">
        <is>
          <t>☐</t>
        </is>
      </c>
      <c r="B22" s="33" t="inlineStr">
        <is>
          <t>Has paid dividends through good years AND bad years (aim for 5+ unbroken years)</t>
        </is>
      </c>
    </row>
    <row r="23">
      <c r="A23" s="52" t="inlineStr">
        <is>
          <t>☐</t>
        </is>
      </c>
      <c r="B23" s="33" t="inlineStr">
        <is>
          <t>Different sector from the others on my list (bank, telco, industrial, consumer…)</t>
        </is>
      </c>
    </row>
    <row r="24">
      <c r="A24" s="52" t="inlineStr">
        <is>
          <t>☐</t>
        </is>
      </c>
      <c r="B24" s="33" t="inlineStr">
        <is>
          <t>Ideally on the FTSE Russell Frontier eligible list (31 Nigerian companies, Sept 2026)</t>
        </is>
      </c>
    </row>
    <row r="25">
      <c r="A25" s="52" t="inlineStr">
        <is>
          <t>☐</t>
        </is>
      </c>
      <c r="B25" s="33" t="inlineStr">
        <is>
          <t>I understand how it makes money and I've read its latest results</t>
        </is>
      </c>
    </row>
    <row r="26">
      <c r="A26" s="52" t="inlineStr">
        <is>
          <t>☐</t>
        </is>
      </c>
      <c r="B26" s="33" t="inlineStr">
        <is>
          <t>Its dividend is covered by profits — not paid from borrowing</t>
        </is>
      </c>
    </row>
    <row r="28" ht="20" customHeight="1">
      <c r="A28" s="9" t="inlineStr">
        <is>
          <t>FOR RESEARCH — some FTSE-eligible companies named in Sept 2026 news (not recommendations)</t>
        </is>
      </c>
    </row>
    <row r="29">
      <c r="A29" s="53" t="inlineStr">
        <is>
          <t>GTCO · Zenith Bank · MTN Nigeria · Dangote Cement · Stanbic IBTC … (31 companies in total — check the full FTSE Russell list). Source: Guardian.ng / TheWill (Sept 2026). These are names to research, not buy signals. Do your own checks against the screening list above.</t>
        </is>
      </c>
    </row>
    <row r="30"/>
    <row r="31">
      <c r="A31" s="6" t="inlineStr">
        <is>
          <t>👉 Want the dividend stocks I'm personally watching for Bucket 3? They're in my Dangote IPO Wealth Transfer Report — click here.</t>
        </is>
      </c>
    </row>
    <row r="33" ht="26" customHeight="1">
      <c r="A33" s="8" t="inlineStr">
        <is>
          <t>Educational illustration only — not personal financial advice. Figures are examples, not forecasts. Subscribe for IPO shares only through SEC-approved channels.</t>
        </is>
      </c>
    </row>
    <row r="34" ht="26" customHeight="1">
      <c r="A34" s="8" t="inlineStr">
        <is>
          <t>© 2026 Ogbo Awoke Ogbo. All rights reserved. No part of this worksheet may be reproduced, shared, resold or distributed without written permission.</t>
        </is>
      </c>
    </row>
  </sheetData>
  <mergeCells count="18">
    <mergeCell ref="A5:D5"/>
    <mergeCell ref="B22:N22"/>
    <mergeCell ref="A31:N31"/>
    <mergeCell ref="B19:J19"/>
    <mergeCell ref="F5:N5"/>
    <mergeCell ref="B23:N23"/>
    <mergeCell ref="A4:N4"/>
    <mergeCell ref="A34:N34"/>
    <mergeCell ref="A28:N28"/>
    <mergeCell ref="A21:N21"/>
    <mergeCell ref="A2:N2"/>
    <mergeCell ref="B26:N26"/>
    <mergeCell ref="B18:J18"/>
    <mergeCell ref="A29:N30"/>
    <mergeCell ref="A33:N33"/>
    <mergeCell ref="B25:N25"/>
    <mergeCell ref="B24:N24"/>
    <mergeCell ref="A1:N1"/>
  </mergeCells>
  <hyperlinks>
    <hyperlink xmlns:r="http://schemas.openxmlformats.org/officeDocument/2006/relationships" ref="A31" r:id="rId1"/>
  </hyperlink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40" customWidth="1" min="4" max="4"/>
  </cols>
  <sheetData>
    <row r="1" ht="34" customHeight="1">
      <c r="A1" s="1" t="inlineStr">
        <is>
          <t>Before You Pay: The Never-Do Checklist</t>
        </is>
      </c>
    </row>
    <row r="2">
      <c r="A2" s="2" t="inlineStr">
        <is>
          <t>Answer honestly. Every line must be YES before you apply.</t>
        </is>
      </c>
    </row>
    <row r="4">
      <c r="A4" s="18" t="inlineStr">
        <is>
          <t>#</t>
        </is>
      </c>
      <c r="B4" s="18" t="inlineStr">
        <is>
          <t>Statement</t>
        </is>
      </c>
      <c r="C4" s="18" t="inlineStr">
        <is>
          <t>Your answer</t>
        </is>
      </c>
      <c r="D4" s="18" t="inlineStr">
        <is>
          <t>Why it matters</t>
        </is>
      </c>
    </row>
    <row r="5" ht="32" customHeight="1">
      <c r="A5" s="46" t="n">
        <v>1</v>
      </c>
      <c r="B5" s="4" t="inlineStr">
        <is>
          <t>I am NOT borrowing to buy (no bank loan, loan app or cooperative money).</t>
        </is>
      </c>
      <c r="C5" s="54" t="n"/>
      <c r="D5" s="55" t="inlineStr">
        <is>
          <t>No dividend has been declared. You'd pay real interest on an imaginary income.</t>
        </is>
      </c>
    </row>
    <row r="6" ht="32" customHeight="1">
      <c r="A6" s="46" t="n">
        <v>2</v>
      </c>
      <c r="B6" s="4" t="inlineStr">
        <is>
          <t>I am NOT using my pension (RSA) or my children's school fees.</t>
        </is>
      </c>
      <c r="C6" s="54" t="n"/>
      <c r="D6" s="55" t="inlineStr">
        <is>
          <t>Retirement savings and school fees are commitments, not investment capital.</t>
        </is>
      </c>
    </row>
    <row r="7" ht="32" customHeight="1">
      <c r="A7" s="46" t="n">
        <v>3</v>
      </c>
      <c r="B7" s="4" t="inlineStr">
        <is>
          <t>I am NOT panic-selling good dividend stocks at a loss to chase this IPO.</t>
        </is>
      </c>
      <c r="C7" s="54" t="n"/>
      <c r="D7" s="55" t="inlineStr">
        <is>
          <t>That's swapping one concentration for another — not diversifying.</t>
        </is>
      </c>
    </row>
    <row r="8" ht="32" customHeight="1">
      <c r="A8" s="46" t="n">
        <v>4</v>
      </c>
      <c r="B8" s="4" t="inlineStr">
        <is>
          <t>I will NOT need this money in the next 2 years.</t>
        </is>
      </c>
      <c r="C8" s="54" t="n"/>
      <c r="D8" s="55" t="inlineStr">
        <is>
          <t>If you need it within 2 years, it is not investment money.</t>
        </is>
      </c>
    </row>
    <row r="9" ht="32" customHeight="1">
      <c r="A9" s="46" t="n">
        <v>5</v>
      </c>
      <c r="B9" s="4" t="inlineStr">
        <is>
          <t>My Dangote bucket is 20% or less of my investable money.</t>
        </is>
      </c>
      <c r="C9" s="56">
        <f>IF('5-Bucket Split'!F18&lt;='5-Bucket Split'!D11,"Yes","No")</f>
        <v/>
      </c>
      <c r="D9" s="55" t="inlineStr">
        <is>
          <t>The 20% rule. (Auto-checked from your 5-Bucket Split.)</t>
        </is>
      </c>
    </row>
    <row r="10" ht="32" customHeight="1">
      <c r="A10" s="46" t="n">
        <v>6</v>
      </c>
      <c r="B10" s="4" t="inlineStr">
        <is>
          <t>My Sleep-at-Night Fund covers at least 6 months of essentials.</t>
        </is>
      </c>
      <c r="C10" s="56">
        <f>IF('5-Bucket Split'!D7&lt;=0,"No",IF('5-Bucket Split'!G17/'5-Bucket Split'!D7&gt;=6,"Yes","No"))</f>
        <v/>
      </c>
      <c r="D10" s="55" t="inlineStr">
        <is>
          <t>Without Bucket 1, the first emergency forces you to sell. (Auto-checked.)</t>
        </is>
      </c>
    </row>
    <row r="11" ht="32" customHeight="1">
      <c r="A11" s="46" t="n">
        <v>7</v>
      </c>
      <c r="B11" s="4" t="inlineStr">
        <is>
          <t>I'm applying only through my stockbroker or an SEC-approved channel.</t>
        </is>
      </c>
      <c r="C11" s="54" t="n"/>
      <c r="D11" s="55" t="inlineStr">
        <is>
          <t>Protect yourself from IPO scams and fake 'reservation' links.</t>
        </is>
      </c>
    </row>
    <row r="13" ht="28" customHeight="1">
      <c r="A13" s="57">
        <f>IF(COUNTIF(C5:C11,"Yes")=7,"✓ All clear — you can apply calmly.",IF(COUNTIF(C5:C11,"No")&gt;0,"⚠ Fix every line marked No before you apply.","Answer every line ("&amp;COUNTIF(C5:C11,"Yes")&amp;" of 7 done)"))</f>
        <v/>
      </c>
    </row>
    <row r="15" ht="26" customHeight="1">
      <c r="A15" s="8" t="inlineStr">
        <is>
          <t>Educational illustration only — not personal financial advice. Figures are examples, not forecasts. Subscribe for IPO shares only through SEC-approved channels.</t>
        </is>
      </c>
    </row>
    <row r="16" ht="26" customHeight="1">
      <c r="A16" s="8" t="inlineStr">
        <is>
          <t>© 2026 Ogbo Awoke Ogbo. All rights reserved. No part of this worksheet may be reproduced, shared, resold or distributed without written permission.</t>
        </is>
      </c>
    </row>
  </sheetData>
  <mergeCells count="5">
    <mergeCell ref="A1:D1"/>
    <mergeCell ref="A15:D15"/>
    <mergeCell ref="A16:D16"/>
    <mergeCell ref="A2:D2"/>
    <mergeCell ref="A13:D13"/>
  </mergeCells>
  <conditionalFormatting sqref="C5:C11">
    <cfRule type="expression" priority="1" dxfId="0">
      <formula>C5="Yes"</formula>
    </cfRule>
    <cfRule type="expression" priority="2" dxfId="1">
      <formula>C5="No"</formula>
    </cfRule>
  </conditionalFormatting>
  <dataValidations count="1">
    <dataValidation sqref="C5 C6 C7 C8 C11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Bonus: IPO Allotment &amp; Refund Estimator</t>
        </is>
      </c>
    </row>
    <row r="2">
      <c r="A2" s="2" t="inlineStr">
        <is>
          <t>If the IPO is oversubscribed, you may get fewer shares than you paid for. Estimate what comes back.</t>
        </is>
      </c>
    </row>
    <row r="4" ht="20" customHeight="1">
      <c r="A4" s="9" t="inlineStr">
        <is>
          <t>YOUR APPLICATION</t>
        </is>
      </c>
    </row>
    <row r="5">
      <c r="A5" s="10" t="inlineStr">
        <is>
          <t>Shares you applied for</t>
        </is>
      </c>
      <c r="B5" s="15" t="n">
        <v>10000</v>
      </c>
      <c r="C5" s="12" t="inlineStr">
        <is>
          <t>Example: 10,000 shares.</t>
        </is>
      </c>
    </row>
    <row r="6">
      <c r="A6" s="10" t="inlineStr">
        <is>
          <t>Price per share (₦)</t>
        </is>
      </c>
      <c r="B6" s="34">
        <f>'5-Bucket Split'!D9</f>
        <v/>
      </c>
      <c r="C6" s="12" t="inlineStr">
        <is>
          <t>From your 5-Bucket Split.</t>
        </is>
      </c>
    </row>
    <row r="7">
      <c r="A7" s="10" t="inlineStr">
        <is>
          <t>Assumed full-allotment threshold (shares)</t>
        </is>
      </c>
      <c r="B7" s="15" t="n">
        <v>5000</v>
      </c>
      <c r="C7" s="12" t="inlineStr">
        <is>
          <t>ASSUMPTION for illustration. The real number is set in the SEC-approved Basis of Allotment.</t>
        </is>
      </c>
    </row>
    <row r="8">
      <c r="A8" s="29" t="inlineStr">
        <is>
          <t>Amount you paid (₦)</t>
        </is>
      </c>
      <c r="B8" s="22">
        <f>B5*B6</f>
        <v/>
      </c>
    </row>
    <row r="10" ht="20" customHeight="1">
      <c r="A10" s="9" t="inlineStr">
        <is>
          <t>SCENARIOS — how oversubscription could affect you (illustration)</t>
        </is>
      </c>
    </row>
    <row r="11">
      <c r="A11" s="18" t="inlineStr">
        <is>
          <t>Times oversubscribed</t>
        </is>
      </c>
      <c r="B11" s="18" t="inlineStr">
        <is>
          <t>1.0×</t>
        </is>
      </c>
      <c r="C11" s="18" t="inlineStr">
        <is>
          <t>1.5×</t>
        </is>
      </c>
      <c r="D11" s="18" t="inlineStr">
        <is>
          <t>2.0×</t>
        </is>
      </c>
      <c r="E11" s="18" t="inlineStr">
        <is>
          <t>3.0×</t>
        </is>
      </c>
      <c r="F11" s="18" t="inlineStr">
        <is>
          <t>4.0×</t>
        </is>
      </c>
    </row>
    <row r="12">
      <c r="A12" s="33" t="inlineStr">
        <is>
          <t>Oversubscription level (edit)</t>
        </is>
      </c>
      <c r="B12" s="58" t="n">
        <v>1</v>
      </c>
      <c r="C12" s="58" t="n">
        <v>1.5</v>
      </c>
      <c r="D12" s="58" t="n">
        <v>2</v>
      </c>
      <c r="E12" s="58" t="n">
        <v>3</v>
      </c>
      <c r="F12" s="58" t="n">
        <v>4</v>
      </c>
    </row>
    <row r="13">
      <c r="A13" s="10" t="inlineStr">
        <is>
          <t>Shares you may receive</t>
        </is>
      </c>
      <c r="B13" s="59">
        <f>MIN($B$5,IF($B$5&lt;=$B$7,$B$5,INT(($B$7+($B$5-$B$7)/B12)/10)*10))</f>
        <v/>
      </c>
      <c r="C13" s="59">
        <f>MIN($B$5,IF($B$5&lt;=$B$7,$B$5,INT(($B$7+($B$5-$B$7)/C12)/10)*10))</f>
        <v/>
      </c>
      <c r="D13" s="59">
        <f>MIN($B$5,IF($B$5&lt;=$B$7,$B$5,INT(($B$7+($B$5-$B$7)/D12)/10)*10))</f>
        <v/>
      </c>
      <c r="E13" s="59">
        <f>MIN($B$5,IF($B$5&lt;=$B$7,$B$5,INT(($B$7+($B$5-$B$7)/E12)/10)*10))</f>
        <v/>
      </c>
      <c r="F13" s="59">
        <f>MIN($B$5,IF($B$5&lt;=$B$7,$B$5,INT(($B$7+($B$5-$B$7)/F12)/10)*10))</f>
        <v/>
      </c>
    </row>
    <row r="14">
      <c r="A14" s="10" t="inlineStr">
        <is>
          <t>Value of shares received (₦)</t>
        </is>
      </c>
      <c r="B14" s="41">
        <f>B13*$B$6</f>
        <v/>
      </c>
      <c r="C14" s="41">
        <f>C13*$B$6</f>
        <v/>
      </c>
      <c r="D14" s="41">
        <f>D13*$B$6</f>
        <v/>
      </c>
      <c r="E14" s="41">
        <f>E13*$B$6</f>
        <v/>
      </c>
      <c r="F14" s="41">
        <f>F13*$B$6</f>
        <v/>
      </c>
    </row>
    <row r="15">
      <c r="A15" s="29" t="inlineStr">
        <is>
          <t>Refund to you (₦)</t>
        </is>
      </c>
      <c r="B15" s="22">
        <f>$B$8-B14</f>
        <v/>
      </c>
      <c r="C15" s="22">
        <f>$B$8-C14</f>
        <v/>
      </c>
      <c r="D15" s="22">
        <f>$B$8-D14</f>
        <v/>
      </c>
      <c r="E15" s="22">
        <f>$B$8-E14</f>
        <v/>
      </c>
      <c r="F15" s="22">
        <f>$B$8-F14</f>
        <v/>
      </c>
    </row>
    <row r="16">
      <c r="A16" s="10" t="inlineStr">
        <is>
          <t>% of your application filled</t>
        </is>
      </c>
      <c r="B16" s="21">
        <f>IF($B$5=0,0,B13/$B$5)</f>
        <v/>
      </c>
      <c r="C16" s="21">
        <f>IF($B$5=0,0,C13/$B$5)</f>
        <v/>
      </c>
      <c r="D16" s="21">
        <f>IF($B$5=0,0,D13/$B$5)</f>
        <v/>
      </c>
      <c r="E16" s="21">
        <f>IF($B$5=0,0,E13/$B$5)</f>
        <v/>
      </c>
      <c r="F16" s="21">
        <f>IF($B$5=0,0,F13/$B$5)</f>
        <v/>
      </c>
    </row>
    <row r="18">
      <c r="A18" s="53" t="inlineStr">
        <is>
          <t>How this estimate works: applications up to the threshold are filled in full; the part above the threshold is scaled down by the oversubscription level, rounded down to a multiple of 10 shares. This is a simplified illustration — the real allotment formula is published in the SEC-approved Basis of Allotment (expected around 11 Nov 2026). Refunds are expected about 5 business days after that. Decide NOW where your refund goes (Bucket 3 or Bucket 5) so it doesn't disappear into spending.</t>
        </is>
      </c>
    </row>
    <row r="19"/>
    <row r="20"/>
    <row r="22" ht="26" customHeight="1">
      <c r="A22" s="8" t="inlineStr">
        <is>
          <t>Educational illustration only — not personal financial advice. Figures are examples, not forecasts. Subscribe for IPO shares only through SEC-approved channels.</t>
        </is>
      </c>
    </row>
    <row r="23" ht="26" customHeight="1">
      <c r="A23" s="8" t="inlineStr">
        <is>
          <t>© 2026 Ogbo Awoke Ogbo. All rights reserved. No part of this worksheet may be reproduced, shared, resold or distributed without written permission.</t>
        </is>
      </c>
    </row>
  </sheetData>
  <mergeCells count="10">
    <mergeCell ref="A2:F2"/>
    <mergeCell ref="A10:F10"/>
    <mergeCell ref="A1:F1"/>
    <mergeCell ref="A18:F20"/>
    <mergeCell ref="A23:F23"/>
    <mergeCell ref="C6:F6"/>
    <mergeCell ref="C7:F7"/>
    <mergeCell ref="A22:F22"/>
    <mergeCell ref="A4:F4"/>
    <mergeCell ref="C5:F5"/>
  </mergeCells>
  <pageMargins left="0.75" right="0.75" top="1" bottom="1" header="0.5" footer="0.5"/>
  <pageSetup orientation="landscape" fitToHeight="0" fitToWidth="1"/>
  <headerFooter>
    <oddHeader/>
    <oddFooter>&amp;C&amp;8 © 2026 Ogbo Awoke Ogbo. All rights reserved.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Ogbo Awoke Ogbo</dc:creator>
  <dc:title>The 5-Bucket Split Worksheet</dc:title>
  <dc:description>© 2026 Ogbo Awoke Ogbo. All rights reserved. No part of this worksheet may be reproduced, shared, resold or distributed without written permission.</dc:description>
  <dcterms:created xsi:type="dcterms:W3CDTF">2026-10-03T04:28:30Z</dcterms:created>
  <dcterms:modified xsi:type="dcterms:W3CDTF">2026-10-03T04:28:30Z</dcterms:modified>
</cp:coreProperties>
</file>