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madp\Desktop\Parwez\Personal\Fin\Ideas\REIT\"/>
    </mc:Choice>
  </mc:AlternateContent>
  <xr:revisionPtr revIDLastSave="0" documentId="13_ncr:1_{B753EB3B-DD93-4ED0-9A4D-8573CA55144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8" i="1" l="1"/>
  <c r="H8" i="1" s="1"/>
  <c r="H17" i="1"/>
  <c r="B10" i="1"/>
  <c r="B20" i="1" l="1"/>
  <c r="B21" i="1"/>
  <c r="B22" i="1"/>
  <c r="C17" i="1"/>
  <c r="B9" i="1"/>
  <c r="H10" i="1" l="1"/>
  <c r="H22" i="1" s="1"/>
  <c r="C19" i="1"/>
  <c r="H21" i="1" l="1"/>
  <c r="I21" i="1" s="1"/>
  <c r="H9" i="1"/>
  <c r="I9" i="1" s="1"/>
  <c r="C9" i="1"/>
  <c r="I17" i="1"/>
  <c r="I18" i="1"/>
  <c r="I19" i="1"/>
  <c r="I12" i="1"/>
  <c r="I11" i="1"/>
  <c r="I10" i="1"/>
  <c r="C23" i="1"/>
  <c r="H23" i="1"/>
  <c r="I23" i="1" s="1"/>
  <c r="I22" i="1"/>
  <c r="H20" i="1"/>
  <c r="I20" i="1" s="1"/>
  <c r="K10" i="1"/>
  <c r="B15" i="1" l="1"/>
  <c r="C15" i="1" s="1"/>
  <c r="B16" i="1"/>
  <c r="C16" i="1" s="1"/>
  <c r="E15" i="1"/>
  <c r="E14" i="1"/>
  <c r="B14" i="1" s="1"/>
  <c r="C14" i="1" s="1"/>
  <c r="E16" i="1"/>
  <c r="H7" i="1"/>
  <c r="C22" i="1"/>
  <c r="C21" i="1"/>
  <c r="C20" i="1"/>
  <c r="E10" i="1"/>
  <c r="K16" i="1" l="1"/>
  <c r="H16" i="1"/>
  <c r="I16" i="1" s="1"/>
  <c r="H15" i="1"/>
  <c r="I15" i="1" s="1"/>
  <c r="K15" i="1"/>
  <c r="K14" i="1"/>
  <c r="H14" i="1" s="1"/>
  <c r="I14" i="1" s="1"/>
  <c r="E18" i="1"/>
  <c r="E11" i="1"/>
  <c r="E12" i="1" s="1"/>
  <c r="E19" i="1" l="1"/>
  <c r="E21" i="1" s="1"/>
  <c r="E22" i="1"/>
  <c r="K18" i="1"/>
  <c r="K11" i="1"/>
  <c r="K12" i="1" s="1"/>
  <c r="K19" i="1" s="1"/>
  <c r="E20" i="1" l="1"/>
  <c r="K20" i="1"/>
  <c r="K21" i="1"/>
</calcChain>
</file>

<file path=xl/sharedStrings.xml><?xml version="1.0" encoding="utf-8"?>
<sst xmlns="http://schemas.openxmlformats.org/spreadsheetml/2006/main" count="102" uniqueCount="62">
  <si>
    <t>Income</t>
  </si>
  <si>
    <t>Rental</t>
  </si>
  <si>
    <t>Other misc</t>
  </si>
  <si>
    <t>Expenses</t>
  </si>
  <si>
    <t>Mortgage</t>
  </si>
  <si>
    <t>Tax</t>
  </si>
  <si>
    <t>Insurance</t>
  </si>
  <si>
    <t>Utilities</t>
  </si>
  <si>
    <t>HOA</t>
  </si>
  <si>
    <t>Lawn Care</t>
  </si>
  <si>
    <t>Vacancy</t>
  </si>
  <si>
    <t>Repairs</t>
  </si>
  <si>
    <t>Capex</t>
  </si>
  <si>
    <t>Property Mgt</t>
  </si>
  <si>
    <t>Cash Flow</t>
  </si>
  <si>
    <t>Cash on Cash ROI</t>
  </si>
  <si>
    <t>Down payment</t>
  </si>
  <si>
    <t>Closing Cost</t>
  </si>
  <si>
    <t>Rehab Budget</t>
  </si>
  <si>
    <t>Misc</t>
  </si>
  <si>
    <t>Total Investment</t>
  </si>
  <si>
    <t>Monthly Cashflow</t>
  </si>
  <si>
    <t>ROI</t>
  </si>
  <si>
    <t>Property Cost</t>
  </si>
  <si>
    <t>Interest Rate</t>
  </si>
  <si>
    <t>Loan Duration (Yr)</t>
  </si>
  <si>
    <t>Expenses(Monthly)</t>
  </si>
  <si>
    <t>Downpayment%</t>
  </si>
  <si>
    <t>Address:</t>
  </si>
  <si>
    <t>Property Mgt?</t>
  </si>
  <si>
    <t>Annual</t>
  </si>
  <si>
    <t>Storage Shed</t>
  </si>
  <si>
    <t>Cap Rate</t>
  </si>
  <si>
    <t>Annual Cashflow/NOI</t>
  </si>
  <si>
    <t>Other Links</t>
  </si>
  <si>
    <t>https://www.zillow.com/homes/801-Old-Winston-Road,-High-Point,-27265_rb/6038489_zpid/</t>
  </si>
  <si>
    <t>Rental Income Calculator and Mortgage Comparison</t>
  </si>
  <si>
    <t>Bed/Bath</t>
  </si>
  <si>
    <t>Capex Cost</t>
  </si>
  <si>
    <t>Compare Mortgage Duration (15/30 yr)</t>
  </si>
  <si>
    <t>Rental1</t>
  </si>
  <si>
    <t>Rental 2</t>
  </si>
  <si>
    <t>Rental 3</t>
  </si>
  <si>
    <t>Additional Notes: Unit A is vacant and last rented for 815, Unit B is MTM 595</t>
  </si>
  <si>
    <t>Checklist</t>
  </si>
  <si>
    <t>Condition of the roof</t>
  </si>
  <si>
    <t>9. Check behind furniture for molds</t>
  </si>
  <si>
    <t>Are Gutters clean and unclogged</t>
  </si>
  <si>
    <t>10. Electricals - check wiring</t>
  </si>
  <si>
    <t>Check Chimney, flashing facias</t>
  </si>
  <si>
    <t>11. Check windows if they close ok</t>
  </si>
  <si>
    <t>Check external walls for any crack</t>
  </si>
  <si>
    <t>12. Floor creaking sound, carpet status</t>
  </si>
  <si>
    <t>Check if doors close properly</t>
  </si>
  <si>
    <t>13. See where to add value</t>
  </si>
  <si>
    <t>Check cracks inside, do coin test</t>
  </si>
  <si>
    <t>Dampness in ceiling/walls</t>
  </si>
  <si>
    <t>Turn the tap on/flush</t>
  </si>
  <si>
    <t>Yes</t>
  </si>
  <si>
    <t>DCR</t>
  </si>
  <si>
    <t>1011 N Manor Drive
High Point, NC 27260</t>
  </si>
  <si>
    <t>3 bed 2 bath%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</si>
</sst>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/>
    <xf numFmtId="164" fontId="0" fillId="2" borderId="0" xfId="1" applyNumberFormat="1" applyFont="1" applyFill="1"/>
    <xf numFmtId="0" fontId="0" fillId="2" borderId="0" xfId="0" applyFill="1"/>
    <xf numFmtId="0" fontId="2" fillId="3" borderId="0" xfId="0" applyFont="1" applyFill="1"/>
    <xf numFmtId="164" fontId="0" fillId="3" borderId="0" xfId="1" applyNumberFormat="1" applyFont="1" applyFill="1"/>
    <xf numFmtId="0" fontId="0" fillId="3" borderId="0" xfId="0" applyFill="1"/>
    <xf numFmtId="9" fontId="0" fillId="3" borderId="0" xfId="2" applyFont="1" applyFill="1"/>
    <xf numFmtId="0" fontId="2" fillId="4" borderId="0" xfId="0" applyFont="1" applyFill="1"/>
    <xf numFmtId="164" fontId="0" fillId="4" borderId="0" xfId="1" applyNumberFormat="1" applyFont="1" applyFill="1"/>
    <xf numFmtId="0" fontId="0" fillId="4" borderId="0" xfId="0" applyFill="1"/>
    <xf numFmtId="9" fontId="0" fillId="2" borderId="0" xfId="0" applyNumberFormat="1" applyFill="1"/>
    <xf numFmtId="0" fontId="0" fillId="5" borderId="0" xfId="0" applyFill="1"/>
    <xf numFmtId="9" fontId="0" fillId="5" borderId="0" xfId="0" applyNumberFormat="1" applyFill="1"/>
    <xf numFmtId="0" fontId="2" fillId="5" borderId="0" xfId="0" applyFont="1" applyFill="1"/>
    <xf numFmtId="164" fontId="0" fillId="5" borderId="0" xfId="1" applyNumberFormat="1" applyFont="1" applyFill="1"/>
    <xf numFmtId="164" fontId="0" fillId="4" borderId="0" xfId="0" applyNumberFormat="1" applyFill="1"/>
    <xf numFmtId="0" fontId="3" fillId="6" borderId="1" xfId="0" applyFont="1" applyFill="1" applyBorder="1"/>
    <xf numFmtId="9" fontId="4" fillId="7" borderId="1" xfId="0" applyNumberFormat="1" applyFont="1" applyFill="1" applyBorder="1" applyAlignment="1">
      <alignment horizontal="center" vertical="center"/>
    </xf>
    <xf numFmtId="10" fontId="0" fillId="7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7" borderId="1" xfId="0" applyFill="1" applyBorder="1" applyAlignment="1">
      <alignment horizontal="center"/>
    </xf>
    <xf numFmtId="164" fontId="0" fillId="2" borderId="0" xfId="0" applyNumberFormat="1" applyFill="1"/>
    <xf numFmtId="0" fontId="0" fillId="0" borderId="0" xfId="0" applyAlignment="1">
      <alignment horizontal="center"/>
    </xf>
    <xf numFmtId="0" fontId="3" fillId="9" borderId="4" xfId="0" applyFont="1" applyFill="1" applyBorder="1" applyAlignment="1">
      <alignment horizontal="left" vertical="top"/>
    </xf>
    <xf numFmtId="164" fontId="2" fillId="3" borderId="2" xfId="1" applyNumberFormat="1" applyFont="1" applyFill="1" applyBorder="1"/>
    <xf numFmtId="10" fontId="0" fillId="7" borderId="1" xfId="0" applyNumberFormat="1" applyFill="1" applyBorder="1" applyAlignment="1">
      <alignment vertical="top"/>
    </xf>
    <xf numFmtId="10" fontId="2" fillId="7" borderId="1" xfId="2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4" fontId="8" fillId="7" borderId="1" xfId="1" applyNumberFormat="1" applyFont="1" applyFill="1" applyBorder="1" applyAlignment="1">
      <alignment horizontal="center"/>
    </xf>
    <xf numFmtId="164" fontId="8" fillId="5" borderId="2" xfId="1" applyNumberFormat="1" applyFont="1" applyFill="1" applyBorder="1"/>
    <xf numFmtId="0" fontId="3" fillId="6" borderId="0" xfId="0" applyFont="1" applyFill="1"/>
    <xf numFmtId="10" fontId="2" fillId="7" borderId="0" xfId="2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 vertical="top"/>
    </xf>
    <xf numFmtId="0" fontId="3" fillId="9" borderId="0" xfId="0" applyFont="1" applyFill="1" applyAlignment="1">
      <alignment horizontal="left" vertical="top"/>
    </xf>
    <xf numFmtId="165" fontId="8" fillId="7" borderId="1" xfId="1" applyNumberFormat="1" applyFont="1" applyFill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19" xfId="0" applyBorder="1"/>
    <xf numFmtId="4" fontId="0" fillId="0" borderId="0" xfId="0" applyNumberFormat="1"/>
    <xf numFmtId="2" fontId="0" fillId="3" borderId="0" xfId="1" applyNumberFormat="1" applyFont="1" applyFill="1"/>
    <xf numFmtId="44" fontId="0" fillId="4" borderId="0" xfId="0" applyNumberFormat="1" applyFill="1"/>
    <xf numFmtId="164" fontId="0" fillId="0" borderId="0" xfId="0" applyNumberFormat="1"/>
    <xf numFmtId="43" fontId="0" fillId="0" borderId="12" xfId="4" applyFont="1" applyBorder="1"/>
    <xf numFmtId="0" fontId="9" fillId="0" borderId="0" xfId="0" applyFont="1" applyAlignment="1">
      <alignment horizontal="center"/>
    </xf>
    <xf numFmtId="0" fontId="7" fillId="9" borderId="14" xfId="0" applyFont="1" applyFill="1" applyBorder="1" applyAlignment="1">
      <alignment horizontal="center" vertical="top"/>
    </xf>
    <xf numFmtId="0" fontId="0" fillId="8" borderId="3" xfId="0" applyFill="1" applyBorder="1" applyAlignment="1">
      <alignment horizontal="left" vertical="top" wrapText="1"/>
    </xf>
    <xf numFmtId="0" fontId="0" fillId="8" borderId="4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8" borderId="7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8" borderId="10" xfId="0" applyFill="1" applyBorder="1" applyAlignment="1">
      <alignment horizontal="left" vertical="top" wrapText="1"/>
    </xf>
    <xf numFmtId="0" fontId="6" fillId="9" borderId="4" xfId="3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10" fontId="0" fillId="7" borderId="12" xfId="0" applyNumberFormat="1" applyFill="1" applyBorder="1" applyAlignment="1">
      <alignment horizontal="left" vertical="top" wrapText="1"/>
    </xf>
    <xf numFmtId="10" fontId="0" fillId="7" borderId="11" xfId="0" applyNumberFormat="1" applyFill="1" applyBorder="1" applyAlignment="1">
      <alignment horizontal="left" vertical="top"/>
    </xf>
    <xf numFmtId="10" fontId="0" fillId="7" borderId="13" xfId="0" applyNumberFormat="1" applyFill="1" applyBorder="1" applyAlignment="1">
      <alignment horizontal="left" vertical="top"/>
    </xf>
    <xf numFmtId="9" fontId="0" fillId="7" borderId="12" xfId="2" applyFont="1" applyFill="1" applyBorder="1" applyAlignment="1">
      <alignment horizontal="left" vertical="top"/>
    </xf>
    <xf numFmtId="9" fontId="0" fillId="7" borderId="11" xfId="2" applyFont="1" applyFill="1" applyBorder="1" applyAlignment="1">
      <alignment horizontal="left" vertical="top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4"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18</xdr:col>
      <xdr:colOff>551180</xdr:colOff>
      <xdr:row>18</xdr:row>
      <xdr:rowOff>84667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E14939DB-9E4B-47C2-B553-D44144BA5D6B}"/>
            </a:ext>
          </a:extLst>
        </xdr:cNvPr>
        <xdr:cNvSpPr/>
      </xdr:nvSpPr>
      <xdr:spPr>
        <a:xfrm>
          <a:off x="13377333" y="444500"/>
          <a:ext cx="2392680" cy="3302000"/>
        </a:xfrm>
        <a:prstGeom prst="roundRect">
          <a:avLst>
            <a:gd name="adj" fmla="val 772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Thanks for downloading this template. Feel free to enter your</a:t>
          </a:r>
          <a:r>
            <a:rPr lang="en-US" sz="1100" baseline="0"/>
            <a:t> values in the yellow shaded cells. </a:t>
          </a:r>
        </a:p>
        <a:p>
          <a:pPr algn="l"/>
          <a:endParaRPr lang="en-US" sz="1100"/>
        </a:p>
        <a:p>
          <a:pPr algn="l"/>
          <a:r>
            <a:rPr lang="en-US" sz="1100"/>
            <a:t>Property Management fee is assumed to be 10% of the rental.</a:t>
          </a:r>
        </a:p>
        <a:p>
          <a:pPr algn="l"/>
          <a:endParaRPr lang="en-US" sz="1100"/>
        </a:p>
        <a:p>
          <a:pPr algn="l"/>
          <a:r>
            <a:rPr lang="en-US" sz="1100"/>
            <a:t>This</a:t>
          </a:r>
          <a:r>
            <a:rPr lang="en-US" sz="1100" baseline="0"/>
            <a:t> sheets provides comparison between 15 year and 30 year mortgage.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Feel free to add any additional fields that seems necessary.</a:t>
          </a:r>
        </a:p>
        <a:p>
          <a:pPr algn="l"/>
          <a:r>
            <a:rPr lang="en-US" sz="1100" baseline="0"/>
            <a:t>Not for resale or distribution.</a:t>
          </a:r>
          <a:br>
            <a:rPr lang="en-US" sz="1100" baseline="0"/>
          </a:br>
          <a:r>
            <a:rPr lang="en-US" sz="1100" baseline="0"/>
            <a:t>For any questions reach out to me at mohammadp@theinsightsconsulting.com</a:t>
          </a:r>
          <a:endParaRPr lang="en-US" sz="1100"/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illow.com/homes/801-Old-Winston-Road,-High-Point,-27265_rb/6038489_zp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zoomScale="90" zoomScaleNormal="90" workbookViewId="0">
      <selection activeCell="R24" sqref="R24"/>
    </sheetView>
  </sheetViews>
  <sheetFormatPr defaultRowHeight="14.4" x14ac:dyDescent="0.3"/>
  <cols>
    <col min="1" max="1" width="12.33203125" customWidth="1"/>
    <col min="2" max="2" width="14.44140625" bestFit="1" customWidth="1"/>
    <col min="3" max="3" width="15.77734375" customWidth="1"/>
    <col min="4" max="4" width="22.88671875" customWidth="1"/>
    <col min="5" max="5" width="13.109375" customWidth="1"/>
    <col min="6" max="6" width="8" customWidth="1"/>
    <col min="7" max="7" width="12.21875" customWidth="1"/>
    <col min="8" max="8" width="13.77734375" customWidth="1"/>
    <col min="9" max="9" width="12.77734375" customWidth="1"/>
    <col min="10" max="10" width="20.21875" customWidth="1"/>
    <col min="11" max="11" width="11.77734375" customWidth="1"/>
    <col min="14" max="14" width="10.5546875" bestFit="1" customWidth="1"/>
  </cols>
  <sheetData>
    <row r="1" spans="1:14" ht="21.6" thickBot="1" x14ac:dyDescent="0.35">
      <c r="A1" s="51" t="s">
        <v>36</v>
      </c>
      <c r="B1" s="51"/>
      <c r="C1" s="51"/>
      <c r="D1" s="51"/>
      <c r="E1" s="51"/>
      <c r="F1" s="27">
        <v>7.0000000000000007E-2</v>
      </c>
      <c r="G1" s="51" t="s">
        <v>39</v>
      </c>
      <c r="H1" s="51"/>
      <c r="I1" s="51"/>
      <c r="J1" s="51"/>
      <c r="K1" s="51"/>
    </row>
    <row r="2" spans="1:14" ht="13.8" customHeight="1" x14ac:dyDescent="0.3">
      <c r="A2" s="17" t="s">
        <v>18</v>
      </c>
      <c r="B2" s="18">
        <v>0.02</v>
      </c>
      <c r="C2" s="17" t="s">
        <v>29</v>
      </c>
      <c r="D2" s="21" t="s">
        <v>58</v>
      </c>
      <c r="E2" s="17" t="s">
        <v>6</v>
      </c>
      <c r="F2" s="27">
        <v>5.0000000000000001E-3</v>
      </c>
      <c r="G2" s="52" t="s">
        <v>43</v>
      </c>
      <c r="H2" s="53"/>
      <c r="I2" s="53"/>
      <c r="J2" s="53"/>
      <c r="K2" s="54"/>
    </row>
    <row r="3" spans="1:14" ht="14.4" customHeight="1" x14ac:dyDescent="0.35">
      <c r="A3" s="17" t="s">
        <v>17</v>
      </c>
      <c r="B3" s="19">
        <v>2.5000000000000001E-2</v>
      </c>
      <c r="C3" s="17" t="s">
        <v>23</v>
      </c>
      <c r="D3" s="29">
        <v>189000</v>
      </c>
      <c r="E3" s="17" t="s">
        <v>5</v>
      </c>
      <c r="F3" s="27">
        <v>5.0000000000000001E-3</v>
      </c>
      <c r="G3" s="55"/>
      <c r="H3" s="56"/>
      <c r="I3" s="56"/>
      <c r="J3" s="56"/>
      <c r="K3" s="57"/>
    </row>
    <row r="4" spans="1:14" ht="15" thickBot="1" x14ac:dyDescent="0.35">
      <c r="A4" s="17" t="s">
        <v>28</v>
      </c>
      <c r="B4" s="63" t="s">
        <v>60</v>
      </c>
      <c r="C4" s="64"/>
      <c r="D4" s="65"/>
      <c r="E4" s="17" t="s">
        <v>11</v>
      </c>
      <c r="F4" s="27">
        <v>0.05</v>
      </c>
      <c r="G4" s="58"/>
      <c r="H4" s="59"/>
      <c r="I4" s="59"/>
      <c r="J4" s="59"/>
      <c r="K4" s="60"/>
    </row>
    <row r="5" spans="1:14" ht="21" customHeight="1" thickBot="1" x14ac:dyDescent="0.35">
      <c r="A5" s="17" t="s">
        <v>37</v>
      </c>
      <c r="B5" s="66" t="s">
        <v>61</v>
      </c>
      <c r="C5" s="67"/>
      <c r="D5" s="26"/>
      <c r="E5" s="17" t="s">
        <v>38</v>
      </c>
      <c r="F5" s="27">
        <v>0.05</v>
      </c>
      <c r="G5" s="17" t="s">
        <v>34</v>
      </c>
      <c r="H5" s="61" t="s">
        <v>35</v>
      </c>
      <c r="I5" s="62"/>
      <c r="J5" s="62"/>
      <c r="K5" s="62"/>
    </row>
    <row r="6" spans="1:14" ht="21" customHeight="1" thickBot="1" x14ac:dyDescent="0.4">
      <c r="A6" s="31" t="s">
        <v>40</v>
      </c>
      <c r="B6" s="45">
        <v>1406</v>
      </c>
      <c r="C6" s="31" t="s">
        <v>41</v>
      </c>
      <c r="D6" s="35"/>
      <c r="E6" s="31" t="s">
        <v>42</v>
      </c>
      <c r="F6" s="32"/>
      <c r="G6" s="31"/>
      <c r="H6" s="33"/>
      <c r="I6" s="34"/>
      <c r="J6" s="34"/>
      <c r="K6" s="24"/>
    </row>
    <row r="7" spans="1:14" ht="18.600000000000001" thickBot="1" x14ac:dyDescent="0.4">
      <c r="A7" s="3" t="s">
        <v>23</v>
      </c>
      <c r="B7" s="2">
        <f>D3</f>
        <v>189000</v>
      </c>
      <c r="C7" s="20" t="s">
        <v>30</v>
      </c>
      <c r="D7" s="12" t="s">
        <v>25</v>
      </c>
      <c r="E7" s="28">
        <v>30</v>
      </c>
      <c r="G7" s="3" t="s">
        <v>23</v>
      </c>
      <c r="H7" s="2">
        <f>B7</f>
        <v>189000</v>
      </c>
      <c r="I7" s="3" t="s">
        <v>30</v>
      </c>
      <c r="J7" s="12" t="s">
        <v>25</v>
      </c>
      <c r="K7" s="28">
        <v>15</v>
      </c>
    </row>
    <row r="8" spans="1:14" x14ac:dyDescent="0.3">
      <c r="A8" s="3" t="s">
        <v>24</v>
      </c>
      <c r="B8" s="11">
        <f>F1</f>
        <v>7.0000000000000007E-2</v>
      </c>
      <c r="C8" s="3"/>
      <c r="D8" s="12" t="s">
        <v>27</v>
      </c>
      <c r="E8" s="13">
        <v>0.2</v>
      </c>
      <c r="G8" s="3" t="s">
        <v>24</v>
      </c>
      <c r="H8" s="11">
        <f>B8</f>
        <v>7.0000000000000007E-2</v>
      </c>
      <c r="I8" s="3"/>
      <c r="J8" s="12" t="s">
        <v>27</v>
      </c>
      <c r="K8" s="13">
        <v>0.2</v>
      </c>
    </row>
    <row r="9" spans="1:14" x14ac:dyDescent="0.3">
      <c r="A9" s="1" t="s">
        <v>0</v>
      </c>
      <c r="B9" s="22">
        <f>SUM(B10:B12)</f>
        <v>1406</v>
      </c>
      <c r="C9" s="2">
        <f>B9*12</f>
        <v>16872</v>
      </c>
      <c r="D9" s="14" t="s">
        <v>14</v>
      </c>
      <c r="E9" s="12"/>
      <c r="G9" s="1" t="s">
        <v>0</v>
      </c>
      <c r="H9" s="22">
        <f>SUM(H10:H12)</f>
        <v>1406</v>
      </c>
      <c r="I9" s="2">
        <f>H9*12</f>
        <v>16872</v>
      </c>
      <c r="J9" s="14" t="s">
        <v>14</v>
      </c>
      <c r="K9" s="12"/>
    </row>
    <row r="10" spans="1:14" x14ac:dyDescent="0.3">
      <c r="A10" s="3" t="s">
        <v>1</v>
      </c>
      <c r="B10" s="2">
        <f>B6+D6+F6</f>
        <v>1406</v>
      </c>
      <c r="C10" s="3"/>
      <c r="D10" s="12" t="s">
        <v>0</v>
      </c>
      <c r="E10" s="15">
        <f>SUM(B10:B11)</f>
        <v>1406</v>
      </c>
      <c r="G10" s="3" t="s">
        <v>1</v>
      </c>
      <c r="H10" s="2">
        <f>B9</f>
        <v>1406</v>
      </c>
      <c r="I10" s="2">
        <f>H10*12</f>
        <v>16872</v>
      </c>
      <c r="J10" s="12" t="s">
        <v>0</v>
      </c>
      <c r="K10" s="15">
        <f>SUM(H10:H11)</f>
        <v>1406</v>
      </c>
      <c r="N10" s="48"/>
    </row>
    <row r="11" spans="1:14" ht="15" thickBot="1" x14ac:dyDescent="0.35">
      <c r="A11" s="3" t="s">
        <v>2</v>
      </c>
      <c r="B11" s="2">
        <v>0</v>
      </c>
      <c r="C11" s="3"/>
      <c r="D11" s="12" t="s">
        <v>3</v>
      </c>
      <c r="E11" s="15">
        <f>SUM(B14:B23)</f>
        <v>1374.3373727109249</v>
      </c>
      <c r="G11" s="3" t="s">
        <v>2</v>
      </c>
      <c r="H11" s="2"/>
      <c r="I11" s="2">
        <f>H11*12</f>
        <v>0</v>
      </c>
      <c r="J11" s="12" t="s">
        <v>3</v>
      </c>
      <c r="K11" s="15">
        <f>SUM(H14:H23)</f>
        <v>1727.4283455288694</v>
      </c>
    </row>
    <row r="12" spans="1:14" ht="18.600000000000001" thickBot="1" x14ac:dyDescent="0.4">
      <c r="A12" s="3" t="s">
        <v>31</v>
      </c>
      <c r="B12" s="2">
        <v>0</v>
      </c>
      <c r="C12" s="3"/>
      <c r="D12" s="12" t="s">
        <v>21</v>
      </c>
      <c r="E12" s="30">
        <f>E10-E11</f>
        <v>31.66262728907509</v>
      </c>
      <c r="G12" s="3" t="s">
        <v>31</v>
      </c>
      <c r="H12" s="2">
        <v>0</v>
      </c>
      <c r="I12" s="2">
        <f>H12*12</f>
        <v>0</v>
      </c>
      <c r="J12" s="12" t="s">
        <v>21</v>
      </c>
      <c r="K12" s="30">
        <f>K10-K11</f>
        <v>-321.42834552886939</v>
      </c>
    </row>
    <row r="13" spans="1:14" x14ac:dyDescent="0.3">
      <c r="A13" s="8" t="s">
        <v>26</v>
      </c>
      <c r="B13" s="9"/>
      <c r="C13" s="10"/>
      <c r="D13" s="4" t="s">
        <v>15</v>
      </c>
      <c r="E13" s="5"/>
      <c r="G13" s="8" t="s">
        <v>26</v>
      </c>
      <c r="H13" s="9"/>
      <c r="I13" s="10"/>
      <c r="J13" s="4" t="s">
        <v>15</v>
      </c>
      <c r="K13" s="5"/>
    </row>
    <row r="14" spans="1:14" x14ac:dyDescent="0.3">
      <c r="A14" s="10" t="s">
        <v>4</v>
      </c>
      <c r="B14" s="9">
        <f>ABS(PMT($B$8/12,$E$7*12,($B$7-$E$14),0))</f>
        <v>1005.9373727109249</v>
      </c>
      <c r="C14" s="47">
        <f>B14*12</f>
        <v>12071.248472531099</v>
      </c>
      <c r="D14" s="6" t="s">
        <v>16</v>
      </c>
      <c r="E14" s="5">
        <f>B7*E8</f>
        <v>37800</v>
      </c>
      <c r="G14" s="10" t="s">
        <v>4</v>
      </c>
      <c r="H14" s="9">
        <f>ABS(PMT(H8/12,K7*12,(H7-K14),0))</f>
        <v>1359.0283455288695</v>
      </c>
      <c r="I14" s="16">
        <f>H14*12</f>
        <v>16308.340146346434</v>
      </c>
      <c r="J14" s="6" t="s">
        <v>16</v>
      </c>
      <c r="K14" s="5">
        <f>H7*K8</f>
        <v>37800</v>
      </c>
    </row>
    <row r="15" spans="1:14" x14ac:dyDescent="0.3">
      <c r="A15" s="10" t="s">
        <v>5</v>
      </c>
      <c r="B15" s="9">
        <f>F3*B7/12</f>
        <v>78.75</v>
      </c>
      <c r="C15" s="16">
        <f>B15*12</f>
        <v>945</v>
      </c>
      <c r="D15" s="6" t="s">
        <v>17</v>
      </c>
      <c r="E15" s="5">
        <f>$B$3*$B$7</f>
        <v>4725</v>
      </c>
      <c r="G15" s="10" t="s">
        <v>5</v>
      </c>
      <c r="H15" s="9">
        <f>F3*H7/12</f>
        <v>78.75</v>
      </c>
      <c r="I15" s="16">
        <f>H15*12</f>
        <v>945</v>
      </c>
      <c r="J15" s="6" t="s">
        <v>17</v>
      </c>
      <c r="K15" s="5">
        <f>0.025*H7</f>
        <v>4725</v>
      </c>
    </row>
    <row r="16" spans="1:14" x14ac:dyDescent="0.3">
      <c r="A16" s="10" t="s">
        <v>6</v>
      </c>
      <c r="B16" s="9">
        <f>B7*F2/12</f>
        <v>78.75</v>
      </c>
      <c r="C16" s="16">
        <f>B16*12</f>
        <v>945</v>
      </c>
      <c r="D16" s="6" t="s">
        <v>18</v>
      </c>
      <c r="E16" s="5">
        <f>$B$2*B7</f>
        <v>3780</v>
      </c>
      <c r="G16" s="10" t="s">
        <v>6</v>
      </c>
      <c r="H16" s="9">
        <f>H7*F2/12</f>
        <v>78.75</v>
      </c>
      <c r="I16" s="16">
        <f t="shared" ref="I16:I23" si="0">H16*12</f>
        <v>945</v>
      </c>
      <c r="J16" s="6" t="s">
        <v>18</v>
      </c>
      <c r="K16" s="5">
        <f>0.02*H7</f>
        <v>3780</v>
      </c>
      <c r="N16" s="23"/>
    </row>
    <row r="17" spans="1:12" ht="15" thickBot="1" x14ac:dyDescent="0.35">
      <c r="A17" s="10" t="s">
        <v>7</v>
      </c>
      <c r="B17" s="9"/>
      <c r="C17" s="16">
        <f>B17*12</f>
        <v>0</v>
      </c>
      <c r="D17" s="6" t="s">
        <v>19</v>
      </c>
      <c r="E17" s="5"/>
      <c r="G17" s="10" t="s">
        <v>7</v>
      </c>
      <c r="H17" s="9">
        <f>B17</f>
        <v>0</v>
      </c>
      <c r="I17" s="16">
        <f t="shared" si="0"/>
        <v>0</v>
      </c>
      <c r="J17" s="6" t="s">
        <v>19</v>
      </c>
      <c r="K17" s="5"/>
    </row>
    <row r="18" spans="1:12" ht="15" thickBot="1" x14ac:dyDescent="0.35">
      <c r="A18" s="10" t="s">
        <v>8</v>
      </c>
      <c r="B18" s="9">
        <v>0</v>
      </c>
      <c r="C18" s="10"/>
      <c r="D18" s="6" t="s">
        <v>20</v>
      </c>
      <c r="E18" s="25">
        <f>SUM(E14:E17)</f>
        <v>46305</v>
      </c>
      <c r="G18" s="10" t="s">
        <v>8</v>
      </c>
      <c r="H18" s="9">
        <v>0</v>
      </c>
      <c r="I18" s="16">
        <f t="shared" si="0"/>
        <v>0</v>
      </c>
      <c r="J18" s="6" t="s">
        <v>20</v>
      </c>
      <c r="K18" s="25">
        <f>SUM(K14:K17)</f>
        <v>46305</v>
      </c>
    </row>
    <row r="19" spans="1:12" x14ac:dyDescent="0.3">
      <c r="A19" s="10" t="s">
        <v>9</v>
      </c>
      <c r="B19" s="9"/>
      <c r="C19" s="16">
        <f t="shared" ref="C19:C23" si="1">B19*12</f>
        <v>0</v>
      </c>
      <c r="D19" s="6" t="s">
        <v>33</v>
      </c>
      <c r="E19" s="5">
        <f>E12*12</f>
        <v>379.95152746890108</v>
      </c>
      <c r="G19" s="10" t="s">
        <v>9</v>
      </c>
      <c r="H19" s="9">
        <v>0</v>
      </c>
      <c r="I19" s="16">
        <f t="shared" si="0"/>
        <v>0</v>
      </c>
      <c r="J19" s="6" t="s">
        <v>33</v>
      </c>
      <c r="K19" s="5">
        <f>K12*12</f>
        <v>-3857.1401463464326</v>
      </c>
    </row>
    <row r="20" spans="1:12" x14ac:dyDescent="0.3">
      <c r="A20" s="10" t="s">
        <v>10</v>
      </c>
      <c r="B20" s="9">
        <f>0.05*$B$10</f>
        <v>70.3</v>
      </c>
      <c r="C20" s="16">
        <f t="shared" si="1"/>
        <v>843.59999999999991</v>
      </c>
      <c r="D20" s="6" t="s">
        <v>22</v>
      </c>
      <c r="E20" s="7">
        <f>E19/E18</f>
        <v>8.205410376177542E-3</v>
      </c>
      <c r="G20" s="10" t="s">
        <v>10</v>
      </c>
      <c r="H20" s="9">
        <f>0.05*H10</f>
        <v>70.3</v>
      </c>
      <c r="I20" s="16">
        <f t="shared" si="0"/>
        <v>843.59999999999991</v>
      </c>
      <c r="J20" s="6" t="s">
        <v>22</v>
      </c>
      <c r="K20" s="7">
        <f>K19/K18</f>
        <v>-8.3298567030481219E-2</v>
      </c>
    </row>
    <row r="21" spans="1:12" x14ac:dyDescent="0.3">
      <c r="A21" s="10" t="s">
        <v>11</v>
      </c>
      <c r="B21" s="9">
        <f>0.05*$B$10</f>
        <v>70.3</v>
      </c>
      <c r="C21" s="16">
        <f t="shared" si="1"/>
        <v>843.59999999999991</v>
      </c>
      <c r="D21" s="6" t="s">
        <v>32</v>
      </c>
      <c r="E21" s="7">
        <f>E19/B7</f>
        <v>2.0103255421634976E-3</v>
      </c>
      <c r="G21" s="10" t="s">
        <v>11</v>
      </c>
      <c r="H21" s="9">
        <f>F4*H10</f>
        <v>70.3</v>
      </c>
      <c r="I21" s="16">
        <f t="shared" si="0"/>
        <v>843.59999999999991</v>
      </c>
      <c r="J21" s="6" t="s">
        <v>32</v>
      </c>
      <c r="K21" s="7">
        <f>K19/H7</f>
        <v>-2.0408148922467898E-2</v>
      </c>
    </row>
    <row r="22" spans="1:12" x14ac:dyDescent="0.3">
      <c r="A22" s="10" t="s">
        <v>12</v>
      </c>
      <c r="B22" s="9">
        <f>F5*B10</f>
        <v>70.3</v>
      </c>
      <c r="C22" s="16">
        <f t="shared" si="1"/>
        <v>843.59999999999991</v>
      </c>
      <c r="D22" s="6" t="s">
        <v>59</v>
      </c>
      <c r="E22" s="46">
        <f>E12/B14</f>
        <v>3.1475744065206278E-2</v>
      </c>
      <c r="G22" s="10" t="s">
        <v>12</v>
      </c>
      <c r="H22" s="9">
        <f>F5*H10</f>
        <v>70.3</v>
      </c>
      <c r="I22" s="16">
        <f t="shared" si="0"/>
        <v>843.59999999999991</v>
      </c>
      <c r="J22" s="6"/>
      <c r="K22" s="5"/>
    </row>
    <row r="23" spans="1:12" x14ac:dyDescent="0.3">
      <c r="A23" s="10" t="s">
        <v>13</v>
      </c>
      <c r="B23" s="9">
        <v>0</v>
      </c>
      <c r="C23" s="16">
        <f t="shared" si="1"/>
        <v>0</v>
      </c>
      <c r="D23" s="6"/>
      <c r="E23" s="5"/>
      <c r="G23" s="10" t="s">
        <v>13</v>
      </c>
      <c r="H23" s="9">
        <f>0.1*H10*H12</f>
        <v>0</v>
      </c>
      <c r="I23" s="16">
        <f t="shared" si="0"/>
        <v>0</v>
      </c>
      <c r="J23" s="6"/>
      <c r="K23" s="5"/>
    </row>
    <row r="25" spans="1:12" ht="23.4" x14ac:dyDescent="0.45">
      <c r="B25" s="50" t="s">
        <v>44</v>
      </c>
      <c r="C25" s="50"/>
    </row>
    <row r="26" spans="1:12" x14ac:dyDescent="0.3">
      <c r="A26">
        <v>1</v>
      </c>
      <c r="B26" t="s">
        <v>45</v>
      </c>
      <c r="D26" s="36"/>
      <c r="E26" s="37"/>
      <c r="F26" s="38"/>
      <c r="G26" t="s">
        <v>46</v>
      </c>
      <c r="J26" s="49"/>
      <c r="K26" s="37"/>
      <c r="L26" s="38"/>
    </row>
    <row r="27" spans="1:12" x14ac:dyDescent="0.3">
      <c r="A27">
        <v>2</v>
      </c>
      <c r="B27" t="s">
        <v>47</v>
      </c>
      <c r="D27" s="39"/>
      <c r="E27" s="40"/>
      <c r="F27" s="41"/>
      <c r="G27" t="s">
        <v>48</v>
      </c>
      <c r="J27" s="39"/>
      <c r="K27" s="40"/>
      <c r="L27" s="41"/>
    </row>
    <row r="28" spans="1:12" x14ac:dyDescent="0.3">
      <c r="A28">
        <v>3</v>
      </c>
      <c r="B28" t="s">
        <v>49</v>
      </c>
      <c r="D28" s="39"/>
      <c r="E28" s="40"/>
      <c r="F28" s="41"/>
      <c r="G28" t="s">
        <v>50</v>
      </c>
      <c r="J28" s="39"/>
      <c r="K28" s="40"/>
      <c r="L28" s="41"/>
    </row>
    <row r="29" spans="1:12" x14ac:dyDescent="0.3">
      <c r="A29">
        <v>4</v>
      </c>
      <c r="B29" t="s">
        <v>51</v>
      </c>
      <c r="D29" s="39"/>
      <c r="E29" s="40"/>
      <c r="F29" s="41"/>
      <c r="G29" t="s">
        <v>52</v>
      </c>
      <c r="J29" s="39"/>
      <c r="K29" s="40"/>
      <c r="L29" s="41"/>
    </row>
    <row r="30" spans="1:12" x14ac:dyDescent="0.3">
      <c r="A30">
        <v>5</v>
      </c>
      <c r="B30" t="s">
        <v>53</v>
      </c>
      <c r="D30" s="39"/>
      <c r="E30" s="40"/>
      <c r="F30" s="41"/>
      <c r="G30" t="s">
        <v>54</v>
      </c>
      <c r="J30" s="39"/>
      <c r="K30" s="40"/>
      <c r="L30" s="41"/>
    </row>
    <row r="31" spans="1:12" x14ac:dyDescent="0.3">
      <c r="A31">
        <v>6</v>
      </c>
      <c r="B31" t="s">
        <v>55</v>
      </c>
      <c r="D31" s="42"/>
      <c r="E31" s="43"/>
      <c r="F31" s="44"/>
      <c r="J31" s="42"/>
      <c r="K31" s="43"/>
      <c r="L31" s="44"/>
    </row>
    <row r="32" spans="1:12" x14ac:dyDescent="0.3">
      <c r="A32">
        <v>7</v>
      </c>
      <c r="B32" t="s">
        <v>56</v>
      </c>
      <c r="D32" s="39"/>
      <c r="E32" s="40"/>
      <c r="F32" s="41"/>
      <c r="J32" s="39"/>
      <c r="K32" s="40"/>
      <c r="L32" s="41"/>
    </row>
    <row r="33" spans="1:12" x14ac:dyDescent="0.3">
      <c r="A33">
        <v>8</v>
      </c>
      <c r="B33" t="s">
        <v>57</v>
      </c>
      <c r="D33" s="42"/>
      <c r="E33" s="43"/>
      <c r="F33" s="44"/>
      <c r="J33" s="42"/>
      <c r="K33" s="43"/>
      <c r="L33" s="44"/>
    </row>
  </sheetData>
  <mergeCells count="7">
    <mergeCell ref="B25:C25"/>
    <mergeCell ref="A1:E1"/>
    <mergeCell ref="G1:K1"/>
    <mergeCell ref="G2:K4"/>
    <mergeCell ref="H5:K5"/>
    <mergeCell ref="B4:D4"/>
    <mergeCell ref="B5:C5"/>
  </mergeCells>
  <conditionalFormatting sqref="E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K12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D2" xr:uid="{633228B5-DC1B-48AF-BBC6-04BBAC4EC73D}">
      <formula1>"Yes, No"</formula1>
    </dataValidation>
  </dataValidations>
  <hyperlinks>
    <hyperlink ref="H5" r:id="rId1" xr:uid="{1D552324-AC46-433A-84FE-468A5688E570}"/>
  </hyperlinks>
  <pageMargins left="0.7" right="0.7" top="0.75" bottom="0.75" header="0.3" footer="0.3"/>
  <pageSetup scale="57" fitToHeight="0" orientation="landscape" r:id="rId2"/>
  <headerFooter>
    <oddHeader>&amp;CRental Property Decision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Parwez</dc:creator>
  <cp:lastModifiedBy>Mohammad Parwez</cp:lastModifiedBy>
  <cp:lastPrinted>2021-01-07T20:21:08Z</cp:lastPrinted>
  <dcterms:created xsi:type="dcterms:W3CDTF">2018-04-25T18:20:22Z</dcterms:created>
  <dcterms:modified xsi:type="dcterms:W3CDTF">2023-10-09T11:52:34Z</dcterms:modified>
</cp:coreProperties>
</file>