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1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rzsdat01\benutzer\seraina.sommerhalder\Desktop\Seraina\Finanzsozi\BudgetVorlage\Finale\"/>
    </mc:Choice>
  </mc:AlternateContent>
  <xr:revisionPtr revIDLastSave="0" documentId="13_ncr:1_{94410F88-E8E0-4DC4-B043-E5379D8C606C}" xr6:coauthVersionLast="47" xr6:coauthVersionMax="47" xr10:uidLastSave="{00000000-0000-0000-0000-000000000000}"/>
  <bookViews>
    <workbookView xWindow="-120" yWindow="-120" windowWidth="29040" windowHeight="15840" xr2:uid="{CF2EAE72-A777-4652-B399-1C32B7FFC48F}"/>
  </bookViews>
  <sheets>
    <sheet name="Jahresbudget" sheetId="1" r:id="rId1"/>
    <sheet name="Fälligkeit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14" i="1" l="1"/>
  <c r="G44" i="1"/>
  <c r="B23" i="1"/>
  <c r="B22" i="1"/>
  <c r="F37" i="1"/>
  <c r="L25" i="1"/>
  <c r="B20" i="1"/>
  <c r="B21" i="1"/>
  <c r="F101" i="1"/>
  <c r="F102" i="1" s="1"/>
  <c r="G100" i="1"/>
  <c r="G99" i="1"/>
  <c r="G98" i="1"/>
  <c r="G97" i="1"/>
  <c r="G102" i="1" s="1"/>
  <c r="G94" i="1"/>
  <c r="F93" i="1"/>
  <c r="F92" i="1"/>
  <c r="F91" i="1"/>
  <c r="F90" i="1"/>
  <c r="F89" i="1"/>
  <c r="F94" i="1" s="1"/>
  <c r="G86" i="1"/>
  <c r="F85" i="1"/>
  <c r="F84" i="1"/>
  <c r="F83" i="1"/>
  <c r="F86" i="1" s="1"/>
  <c r="F67" i="1"/>
  <c r="F78" i="1"/>
  <c r="G77" i="1"/>
  <c r="G76" i="1"/>
  <c r="F75" i="1"/>
  <c r="G74" i="1"/>
  <c r="G73" i="1"/>
  <c r="G79" i="1" s="1"/>
  <c r="F72" i="1"/>
  <c r="F79" i="1" s="1"/>
  <c r="F68" i="1"/>
  <c r="G66" i="1"/>
  <c r="F65" i="1"/>
  <c r="F69" i="1" s="1"/>
  <c r="G64" i="1"/>
  <c r="G63" i="1"/>
  <c r="G69" i="1" s="1"/>
  <c r="G59" i="1"/>
  <c r="F58" i="1"/>
  <c r="F60" i="1" s="1"/>
  <c r="G57" i="1"/>
  <c r="G60" i="1" s="1"/>
  <c r="G53" i="1"/>
  <c r="G52" i="1"/>
  <c r="G54" i="1" s="1"/>
  <c r="F51" i="1"/>
  <c r="F50" i="1"/>
  <c r="F54" i="1" s="1"/>
  <c r="F47" i="1"/>
  <c r="G46" i="1"/>
  <c r="G45" i="1"/>
  <c r="G40" i="1"/>
  <c r="G41" i="1" s="1"/>
  <c r="F39" i="1"/>
  <c r="F38" i="1"/>
  <c r="F36" i="1"/>
  <c r="F41" i="1" s="1"/>
  <c r="F33" i="1"/>
  <c r="G32" i="1"/>
  <c r="G31" i="1"/>
  <c r="G30" i="1"/>
  <c r="G29" i="1"/>
  <c r="G28" i="1"/>
  <c r="G27" i="1"/>
  <c r="G23" i="1"/>
  <c r="A12" i="1" s="1"/>
  <c r="F22" i="1"/>
  <c r="F21" i="1"/>
  <c r="F20" i="1"/>
  <c r="A6" i="1" l="1"/>
  <c r="G33" i="1"/>
  <c r="A10" i="1"/>
  <c r="F24" i="1"/>
  <c r="G24" i="1"/>
  <c r="G47" i="1"/>
  <c r="A8" i="1"/>
  <c r="A16" i="1" l="1"/>
</calcChain>
</file>

<file path=xl/sharedStrings.xml><?xml version="1.0" encoding="utf-8"?>
<sst xmlns="http://schemas.openxmlformats.org/spreadsheetml/2006/main" count="261" uniqueCount="153">
  <si>
    <t>ÜBERSICHT</t>
  </si>
  <si>
    <t>EINNAHMEN</t>
  </si>
  <si>
    <t>Netto Einnahmen</t>
  </si>
  <si>
    <t>Netto Einnahmen Nebenerwerb</t>
  </si>
  <si>
    <t>13. Monatslohn</t>
  </si>
  <si>
    <r>
      <t>Weitere Einnahmen</t>
    </r>
    <r>
      <rPr>
        <sz val="9"/>
        <color theme="1"/>
        <rFont val="Montserrat regular"/>
      </rPr>
      <t xml:space="preserve"> (Dividenden, Renten, Bonus usw.)</t>
    </r>
  </si>
  <si>
    <t>jährlich</t>
  </si>
  <si>
    <t>monatlich</t>
  </si>
  <si>
    <t>Übersicht</t>
  </si>
  <si>
    <t>Monatliche Einnahmen ( E )</t>
  </si>
  <si>
    <t>Monatliche Rückstellungen ( R )</t>
  </si>
  <si>
    <t>Jährliche Einnahmen ( E )</t>
  </si>
  <si>
    <t>Nebenkosten Wohnen</t>
  </si>
  <si>
    <t>Krankenkasse Grundversicherung (KVG)</t>
  </si>
  <si>
    <t>Krankenkasse Zusatzversicherung (VVG)</t>
  </si>
  <si>
    <t>AUSGABEN WOHNEN MIETE</t>
  </si>
  <si>
    <t>Miete</t>
  </si>
  <si>
    <r>
      <t xml:space="preserve">Heiz-, Nebenkosten </t>
    </r>
    <r>
      <rPr>
        <sz val="9"/>
        <color theme="1"/>
        <rFont val="Montserrat regular"/>
      </rPr>
      <t>(Schlussabrechnung)</t>
    </r>
  </si>
  <si>
    <t>AUSGABEN EIGENTUM</t>
  </si>
  <si>
    <t>Hypothekarzins / Amortisation</t>
  </si>
  <si>
    <t>Heizkosten (Öl, Gas usw.)</t>
  </si>
  <si>
    <t>Kamin-, Heizungswartung</t>
  </si>
  <si>
    <t>Wasser, Abwasser, Kehricht</t>
  </si>
  <si>
    <t>Gebäudeversicherung</t>
  </si>
  <si>
    <t>Unterhalt, Reparaturen, Garten, Erneuerung</t>
  </si>
  <si>
    <t>AUSGABEN ENERGIE / KOMMUNIKATION</t>
  </si>
  <si>
    <t>Strom</t>
  </si>
  <si>
    <t>Internet / TV</t>
  </si>
  <si>
    <t>Streaming Abo (Netflix usw.)</t>
  </si>
  <si>
    <t>Serafe-Gebühren</t>
  </si>
  <si>
    <t>Kantons-, Gemeinde-, Kirchensteuern</t>
  </si>
  <si>
    <t>Direkte Bundessteuer</t>
  </si>
  <si>
    <t>Feuerwehrsteuer, Wehrpflichtersatz</t>
  </si>
  <si>
    <t>STEUERN</t>
  </si>
  <si>
    <t>VERSICHERUNGEN</t>
  </si>
  <si>
    <t>Hausrat-, Privathaftpflichtversicherung</t>
  </si>
  <si>
    <r>
      <t xml:space="preserve">ÖV Abos </t>
    </r>
    <r>
      <rPr>
        <sz val="9"/>
        <color theme="1"/>
        <rFont val="Montserrat regular"/>
      </rPr>
      <t>(GA, Halbtax, Monatskarten usw.)</t>
    </r>
  </si>
  <si>
    <t>Einzeltickets / Mehrfahrtenkarten</t>
  </si>
  <si>
    <r>
      <t xml:space="preserve">Velo, E-Bike </t>
    </r>
    <r>
      <rPr>
        <sz val="9"/>
        <color theme="1"/>
        <rFont val="Montserrat regular"/>
      </rPr>
      <t>(Reparatur / Unterhalt, Nummer)</t>
    </r>
  </si>
  <si>
    <t>ÖFFENTLICHER VERKEHR / VELO</t>
  </si>
  <si>
    <t>AUTO / MOTORRAD</t>
  </si>
  <si>
    <t>Motorfahrzeugsteuer</t>
  </si>
  <si>
    <r>
      <t xml:space="preserve">Versicherung </t>
    </r>
    <r>
      <rPr>
        <sz val="9"/>
        <color theme="1"/>
        <rFont val="Montserrat regular"/>
      </rPr>
      <t>(Haftpflicht, Kasko)</t>
    </r>
  </si>
  <si>
    <t>Treibstoff</t>
  </si>
  <si>
    <r>
      <t xml:space="preserve">Unterhalt </t>
    </r>
    <r>
      <rPr>
        <sz val="9"/>
        <color theme="1"/>
        <rFont val="Montserrat regular"/>
      </rPr>
      <t>(Service, Reparaturen, Reifen, Vignette usw.)</t>
    </r>
  </si>
  <si>
    <r>
      <t xml:space="preserve">Weitere Versicherungen </t>
    </r>
    <r>
      <rPr>
        <sz val="9"/>
        <color theme="1"/>
        <rFont val="Montserrat regular"/>
      </rPr>
      <t>(Rechtsschutz, Reisevers., Todesfallkapital., Invalidität usw.)</t>
    </r>
  </si>
  <si>
    <t>VERSCHIEDENES</t>
  </si>
  <si>
    <t>Parkplatz zu Hause / Arbeitsplatz</t>
  </si>
  <si>
    <t>Mitgliedschaften, Verbandsbeiträge</t>
  </si>
  <si>
    <t>Schulgeld, Aus-, Weiterbildung</t>
  </si>
  <si>
    <r>
      <t xml:space="preserve">Elektronische Geräte </t>
    </r>
    <r>
      <rPr>
        <sz val="9"/>
        <color theme="1"/>
        <rFont val="Montserrat regular"/>
      </rPr>
      <t>(Unterhalt, Neuanschaffung)</t>
    </r>
  </si>
  <si>
    <t>Hobby</t>
  </si>
  <si>
    <r>
      <t xml:space="preserve">Diverses </t>
    </r>
    <r>
      <rPr>
        <sz val="9"/>
        <color theme="1"/>
        <rFont val="Montserrat regular"/>
      </rPr>
      <t>(Reinigung, Glücksspiel, Verwandtenunterstützung usw.)</t>
    </r>
  </si>
  <si>
    <t>Schulden, Abzahlungsraten</t>
  </si>
  <si>
    <t>FIXKOSTEN</t>
  </si>
  <si>
    <t>VARIABLE KOSTEN</t>
  </si>
  <si>
    <t>HAUSHALT</t>
  </si>
  <si>
    <t>Lebensmittel, Getränke</t>
  </si>
  <si>
    <r>
      <t xml:space="preserve">Nebenkosten </t>
    </r>
    <r>
      <rPr>
        <sz val="9"/>
        <color theme="1"/>
        <rFont val="Montserrat regular"/>
      </rPr>
      <t xml:space="preserve">(Körperpflege, Wasch- Reinigungsmittel, Entsorgungskosten usw.) </t>
    </r>
  </si>
  <si>
    <t>Haustiere (Futter, Spielzeug usw.)</t>
  </si>
  <si>
    <t>PERSÖNLICHE AUSGABEN</t>
  </si>
  <si>
    <t>Kleider, Schuhe</t>
  </si>
  <si>
    <t>Coiffeur</t>
  </si>
  <si>
    <t>Freizeit / Taschengeld</t>
  </si>
  <si>
    <r>
      <t xml:space="preserve">Augenarzt </t>
    </r>
    <r>
      <rPr>
        <sz val="9"/>
        <color theme="1"/>
        <rFont val="Montserrat regular"/>
      </rPr>
      <t>(Kontrolle, Brille, Linsen usw)</t>
    </r>
  </si>
  <si>
    <r>
      <t xml:space="preserve">Zahnarzt </t>
    </r>
    <r>
      <rPr>
        <sz val="9"/>
        <color theme="1"/>
        <rFont val="Montserrat regular"/>
      </rPr>
      <t>(Dentalhygiene, Kontrolle usw.)</t>
    </r>
  </si>
  <si>
    <r>
      <t xml:space="preserve">Therapie </t>
    </r>
    <r>
      <rPr>
        <sz val="9"/>
        <color theme="1"/>
        <rFont val="Montserrat regular"/>
      </rPr>
      <t>(nicht versicherte Kosten)</t>
    </r>
  </si>
  <si>
    <t>Tiermedizin, Tierpflege</t>
  </si>
  <si>
    <t>Geschenke / Spenden</t>
  </si>
  <si>
    <t>13. Monatslohn Nebenerwerb</t>
  </si>
  <si>
    <r>
      <t xml:space="preserve">Genussmittel </t>
    </r>
    <r>
      <rPr>
        <sz val="9"/>
        <color theme="1"/>
        <rFont val="Montserrat regular"/>
      </rPr>
      <t>(Alkohol, Rauchen usw.)</t>
    </r>
  </si>
  <si>
    <t>Total Haushalt</t>
  </si>
  <si>
    <t>Total Ausgaben Wohnen</t>
  </si>
  <si>
    <t>Total Ausgaben Eigentum</t>
  </si>
  <si>
    <t>Total Ausgaben Energie / Kommunikation</t>
  </si>
  <si>
    <t>Total Steuern</t>
  </si>
  <si>
    <t>Total Versicherungen</t>
  </si>
  <si>
    <t>Total ÖV / Velo</t>
  </si>
  <si>
    <t>Total Auto / Motorrad</t>
  </si>
  <si>
    <t>Total Verschiedenes</t>
  </si>
  <si>
    <t>Total persönliche Ausgaben</t>
  </si>
  <si>
    <t>Total Rückstellungen</t>
  </si>
  <si>
    <t>Dauerauftrag</t>
  </si>
  <si>
    <t>A</t>
  </si>
  <si>
    <t>R</t>
  </si>
  <si>
    <t>Oftmals kommt die Rechnung Quartalsweise (alle 3 Monate).</t>
  </si>
  <si>
    <t>Neuanschaffung</t>
  </si>
  <si>
    <t>Leasing</t>
  </si>
  <si>
    <t>Monatliche Ausgaben ( A + R)</t>
  </si>
  <si>
    <t>Berufsbedingte auswärtige Verpflegung</t>
  </si>
  <si>
    <t>SPARQUOTE EINSETZEN</t>
  </si>
  <si>
    <t>Säule 3a</t>
  </si>
  <si>
    <t>Investieren (z.B. Bitcoin)</t>
  </si>
  <si>
    <t>Investieren (z.B. ETF)</t>
  </si>
  <si>
    <t>Notgroschen (bis voll)</t>
  </si>
  <si>
    <t>Total Sparen / Investieren</t>
  </si>
  <si>
    <t>Regelmässig vergleichen</t>
  </si>
  <si>
    <t>Brauchst du wirklich alles?</t>
  </si>
  <si>
    <t>Nötig? (je nach Lebenssituation)</t>
  </si>
  <si>
    <t>Brauchst du sie wirklich?</t>
  </si>
  <si>
    <t>Im Voraus sparen, wenn planbar</t>
  </si>
  <si>
    <t>Zuerst Schulden bezahlen, dann erst investieren.</t>
  </si>
  <si>
    <t>Nötig? Oder kannst du es von zu Hause mitnehmen?</t>
  </si>
  <si>
    <t>Dauerauftrag, (2026 max.: 7'258Fr.)</t>
  </si>
  <si>
    <r>
      <t xml:space="preserve">PERSÖNLICHES BUDGET </t>
    </r>
    <r>
      <rPr>
        <b/>
        <sz val="16"/>
        <color theme="1"/>
        <rFont val="Montserrat regular"/>
      </rPr>
      <t>Vorname Name</t>
    </r>
  </si>
  <si>
    <t>Datum: 01.06.2026</t>
  </si>
  <si>
    <t>Entscheide dich für 3-4 Farben, die man miteinander kombinieren kann.</t>
  </si>
  <si>
    <t>Zuerst Notgroschen füllen, dann investieren</t>
  </si>
  <si>
    <t>Tipp / Notiz</t>
  </si>
  <si>
    <t>WEITERE RÜCKSTELLUNGEN</t>
  </si>
  <si>
    <t>Medien Abos / Apps</t>
  </si>
  <si>
    <t>Smartphone Abo</t>
  </si>
  <si>
    <t>Rechnung für:</t>
  </si>
  <si>
    <t>Fälligkeit</t>
  </si>
  <si>
    <t>Hier kannst du Rechnungen eintragen, welche jährlich oder quartalsweise bezahlt werden müssen. Fälligkeit = bis zu diesem Datum muss sie bezahlt sein = meistens das Rechnungsdatum + 30 Tage.</t>
  </si>
  <si>
    <t>Heiz- und Nebenkostenabrechnung Wohnen</t>
  </si>
  <si>
    <t>Strom- und Energiekosten</t>
  </si>
  <si>
    <t>30.02.2026</t>
  </si>
  <si>
    <t>Serafe Gebühren</t>
  </si>
  <si>
    <r>
      <t xml:space="preserve">Die eingetragenen Daten sind </t>
    </r>
    <r>
      <rPr>
        <b/>
        <sz val="11"/>
        <color theme="1"/>
        <rFont val="Montserrat regular"/>
      </rPr>
      <t>BEISPIELE!</t>
    </r>
    <r>
      <rPr>
        <sz val="11"/>
        <color theme="1"/>
        <rFont val="Montserrat regular"/>
      </rPr>
      <t xml:space="preserve"> Schau deine alten Rechnungen oder Zahlungsnachweise an oder trage das Datum ein, wenn du wieder eine Rechnung erhalten hast. </t>
    </r>
  </si>
  <si>
    <t>Kantons- und Gemeindesteuer</t>
  </si>
  <si>
    <t>Hausrat- und Privathaftpflichtversicherung</t>
  </si>
  <si>
    <t>Motorfahrzeugversicherung</t>
  </si>
  <si>
    <t>Strassenverkehrssteuer</t>
  </si>
  <si>
    <t>Hundesteuer</t>
  </si>
  <si>
    <t>Fahrzeug-Service</t>
  </si>
  <si>
    <t>Mitgliedschaft / Verein</t>
  </si>
  <si>
    <t>Schulgeld / Semestergebühren</t>
  </si>
  <si>
    <t>usw.</t>
  </si>
  <si>
    <t>X</t>
  </si>
  <si>
    <t>Fälligkeit 2</t>
  </si>
  <si>
    <t>Fälligkeit 3</t>
  </si>
  <si>
    <t>Fälligkeit 4</t>
  </si>
  <si>
    <r>
      <t xml:space="preserve">Fälligkeiten der Rechnungen                          </t>
    </r>
    <r>
      <rPr>
        <b/>
        <sz val="16"/>
        <color theme="1"/>
        <rFont val="Montserrat regular"/>
      </rPr>
      <t>So hast du den Überblick!</t>
    </r>
  </si>
  <si>
    <t>Kommentar</t>
  </si>
  <si>
    <t>Weitere Einnahmen (Dividenden, Renten, Bonus usw.)</t>
  </si>
  <si>
    <t>13. MONATSLOHN</t>
  </si>
  <si>
    <t>Super! Nun kannst du deine Sparquote in der Tabelle oben links anschauen und die Tabelle rechts ausfüllen!</t>
  </si>
  <si>
    <t>Monatliche Sparquote</t>
  </si>
  <si>
    <t>Kann auch per Dauerauftrag im Voraus bezahlt werden. Sprich mit deiner Gemeinde.</t>
  </si>
  <si>
    <t>Faustregel: 3-6 Monate Fixkosten</t>
  </si>
  <si>
    <t>Prüfe, ob du Anrecht auf Prämienverbilligung vom Kanton hast! Vergleiche die KK regelmässig, wähle nur eine hohe Franchise, wenn du das Geld gespart hast.</t>
  </si>
  <si>
    <t>Sollte etwa der Sparquote entsprechen (Zahlen runden)</t>
  </si>
  <si>
    <t>persönliches Sparziel (z.B. Ferien)</t>
  </si>
  <si>
    <t>NUR IN DIE GRAUEN FELDER SCHREIBEN!</t>
  </si>
  <si>
    <t>Finde das günstigste Abo mit dem SBB Abo-Konfigurator</t>
  </si>
  <si>
    <t>Mache Wocheneinkäufe und plane im Voraus</t>
  </si>
  <si>
    <t>Duschseife, anstatt Duschgel spart Geld</t>
  </si>
  <si>
    <t>© 2026 Seraina Sommerhalder, din.finanzsozi</t>
  </si>
  <si>
    <t>Der 13. Monatslohn wird grundsätzlich nicht ins Monatsbudget eingerechnet. Dieser dient als zusätzlicher Puffer und sollte nicht die zu hohen Ausgaben während des Jahres ausgleichen. Umso schöner, wenn dieses Geld investiert werden kann oder die Säule 3a noch aufgefüllt werden kann.</t>
  </si>
  <si>
    <r>
      <rPr>
        <sz val="14"/>
        <color theme="1"/>
        <rFont val="Montserrat regular"/>
      </rPr>
      <t xml:space="preserve">Grau = Eingabespalte  </t>
    </r>
    <r>
      <rPr>
        <sz val="20"/>
        <color theme="1"/>
        <rFont val="Montserrat regular"/>
      </rPr>
      <t xml:space="preserve">           </t>
    </r>
    <r>
      <rPr>
        <b/>
        <sz val="9"/>
        <color theme="1"/>
        <rFont val="Montserrat regular"/>
      </rPr>
      <t>(Ändere die Zahlen oder schreibe 0Fr.)     Du kannst die Titel der Zellen auch ändern, wenn eine Ausgabe nicht vorhanden ist.</t>
    </r>
  </si>
  <si>
    <t>Die Höhe des Betrags ist abhängig davon in wievielen Jahren du ein neues Auto brauchst.</t>
  </si>
  <si>
    <r>
      <t>Monatliche Fixkosten</t>
    </r>
    <r>
      <rPr>
        <sz val="11"/>
        <color theme="1"/>
        <rFont val="Montserrat regular"/>
      </rPr>
      <t xml:space="preserve"> (zur Berechnung des Notgroschens)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</si>
</sst>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CHF&quot;\ #,##0.00"/>
  </numFmts>
  <fonts count="16">
    <font>
      <sz val="11"/>
      <color theme="1"/>
      <name val="Aptos Narrow"/>
      <family val="2"/>
      <scheme val="minor"/>
    </font>
    <font>
      <sz val="11"/>
      <color theme="1"/>
      <name val="Montserrat regular"/>
    </font>
    <font>
      <sz val="9"/>
      <color theme="1"/>
      <name val="Montserrat regular"/>
    </font>
    <font>
      <b/>
      <sz val="11"/>
      <color theme="0"/>
      <name val="Montserrat regular"/>
    </font>
    <font>
      <b/>
      <sz val="11"/>
      <color theme="1"/>
      <name val="Montserrat regular"/>
    </font>
    <font>
      <sz val="20"/>
      <color theme="1"/>
      <name val="Montserrat regular"/>
    </font>
    <font>
      <b/>
      <sz val="20"/>
      <color theme="1"/>
      <name val="Montserrat regular"/>
    </font>
    <font>
      <sz val="10"/>
      <color theme="1"/>
      <name val="Montserrat regular"/>
    </font>
    <font>
      <sz val="10"/>
      <color theme="1"/>
      <name val="Aptos Narrow"/>
      <family val="2"/>
      <scheme val="minor"/>
    </font>
    <font>
      <b/>
      <sz val="16"/>
      <color theme="1"/>
      <name val="Montserrat regular"/>
    </font>
    <font>
      <b/>
      <sz val="14"/>
      <color theme="1"/>
      <name val="Montserrat regular"/>
    </font>
    <font>
      <sz val="8"/>
      <name val="Aptos Narrow"/>
      <family val="2"/>
      <scheme val="minor"/>
    </font>
    <font>
      <b/>
      <sz val="14"/>
      <color theme="1"/>
      <name val="Aptos Narrow"/>
      <family val="2"/>
      <scheme val="minor"/>
    </font>
    <font>
      <b/>
      <sz val="9"/>
      <color theme="1"/>
      <name val="Montserrat regular"/>
    </font>
    <font>
      <sz val="8.5"/>
      <color theme="1"/>
      <name val="Montserrat regular"/>
    </font>
    <font>
      <sz val="14"/>
      <color theme="1"/>
      <name val="Montserrat regular"/>
    </font>
  </fonts>
  <fills count="6">
    <fill>
      <patternFill patternType="none"/>
    </fill>
    <fill>
      <patternFill patternType="gray125"/>
    </fill>
    <fill>
      <patternFill patternType="solid">
        <fgColor theme="9" tint="0.79998168889431442"/>
        <bgColor indexed="64"/>
      </patternFill>
    </fill>
    <fill>
      <patternFill patternType="solid">
        <fgColor theme="9"/>
        <bgColor indexed="64"/>
      </patternFill>
    </fill>
    <fill>
      <patternFill patternType="solid">
        <fgColor theme="2" tint="-9.9978637043366805E-2"/>
        <bgColor indexed="64"/>
      </patternFill>
    </fill>
    <fill>
      <patternFill patternType="solid">
        <fgColor theme="5" tint="0.39997558519241921"/>
        <bgColor indexed="64"/>
      </patternFill>
    </fill>
  </fills>
  <borders count="3">
    <border>
      <left/>
      <right/>
      <top/>
      <bottom/>
      <diagonal/>
    </border>
    <border>
      <left/>
      <right/>
      <top/>
      <bottom style="medium">
        <color theme="9" tint="-0.24994659260841701"/>
      </bottom>
      <diagonal/>
    </border>
    <border>
      <left style="thin">
        <color auto="1"/>
      </left>
      <right/>
      <top/>
      <bottom/>
      <diagonal/>
    </border>
  </borders>
  <cellStyleXfs count="1">
    <xf numFmtId="0" fontId="0" fillId="0" borderId="0"/>
  </cellStyleXfs>
  <cellXfs count="69">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wrapText="1"/>
    </xf>
    <xf numFmtId="0" fontId="0" fillId="0" borderId="0" xfId="0" applyAlignment="1">
      <alignment wrapText="1"/>
    </xf>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center" wrapText="1"/>
    </xf>
    <xf numFmtId="0" fontId="0" fillId="0" borderId="0" xfId="0" applyAlignment="1">
      <alignment horizontal="center" wrapText="1"/>
    </xf>
    <xf numFmtId="0" fontId="7" fillId="0" borderId="0" xfId="0" applyFont="1" applyAlignment="1">
      <alignment wrapText="1"/>
    </xf>
    <xf numFmtId="0" fontId="8" fillId="0" borderId="0" xfId="0" applyFont="1" applyAlignment="1">
      <alignment wrapText="1"/>
    </xf>
    <xf numFmtId="0" fontId="7" fillId="0" borderId="0" xfId="0" applyFont="1" applyAlignment="1">
      <alignment horizontal="center" wrapText="1"/>
    </xf>
    <xf numFmtId="0" fontId="8" fillId="0" borderId="0" xfId="0" applyFont="1" applyAlignment="1">
      <alignment horizontal="center" wrapText="1"/>
    </xf>
    <xf numFmtId="0" fontId="1" fillId="0" borderId="0" xfId="0" applyFont="1" applyAlignment="1" applyProtection="1">
      <alignment vertical="center"/>
      <protection locked="0"/>
    </xf>
    <xf numFmtId="0" fontId="1" fillId="0" borderId="0" xfId="0" applyFont="1" applyAlignment="1" applyProtection="1">
      <alignment vertical="center" wrapText="1"/>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center" vertical="center" wrapText="1"/>
      <protection locked="0"/>
    </xf>
    <xf numFmtId="0" fontId="7" fillId="0" borderId="0" xfId="0" applyFont="1" applyAlignment="1" applyProtection="1">
      <alignment vertical="center" wrapText="1"/>
      <protection locked="0"/>
    </xf>
    <xf numFmtId="0" fontId="7" fillId="0" borderId="0" xfId="0" applyFont="1" applyAlignment="1" applyProtection="1">
      <alignment horizontal="center" vertical="center" wrapText="1"/>
      <protection locked="0"/>
    </xf>
    <xf numFmtId="0" fontId="10" fillId="0" borderId="0" xfId="0" applyFont="1" applyAlignment="1" applyProtection="1">
      <alignment vertical="center" wrapText="1"/>
      <protection locked="0"/>
    </xf>
    <xf numFmtId="0" fontId="3" fillId="3" borderId="0" xfId="0" applyFont="1" applyFill="1" applyAlignment="1" applyProtection="1">
      <alignment vertical="center" wrapText="1"/>
      <protection locked="0"/>
    </xf>
    <xf numFmtId="0" fontId="4" fillId="0" borderId="1" xfId="0" applyFont="1" applyBorder="1" applyAlignment="1" applyProtection="1">
      <alignment vertical="center" wrapText="1"/>
      <protection locked="0"/>
    </xf>
    <xf numFmtId="0" fontId="4" fillId="0" borderId="1" xfId="0" applyFont="1" applyBorder="1" applyAlignment="1" applyProtection="1">
      <alignment wrapText="1"/>
      <protection locked="0"/>
    </xf>
    <xf numFmtId="0" fontId="4" fillId="0" borderId="0" xfId="0" applyFont="1" applyAlignment="1" applyProtection="1">
      <alignment vertical="center" wrapText="1"/>
      <protection locked="0"/>
    </xf>
    <xf numFmtId="0" fontId="4" fillId="0" borderId="0" xfId="0" applyFont="1" applyAlignment="1" applyProtection="1">
      <alignment horizontal="center" vertical="center"/>
      <protection locked="0"/>
    </xf>
    <xf numFmtId="164" fontId="1" fillId="0" borderId="0" xfId="0" applyNumberFormat="1" applyFont="1" applyAlignment="1" applyProtection="1">
      <alignment horizontal="center" vertical="center"/>
      <protection locked="0"/>
    </xf>
    <xf numFmtId="164" fontId="1" fillId="4" borderId="0" xfId="0" applyNumberFormat="1" applyFont="1" applyFill="1" applyAlignment="1" applyProtection="1">
      <alignment horizontal="center" vertical="center"/>
      <protection locked="0"/>
    </xf>
    <xf numFmtId="164" fontId="1" fillId="0" borderId="0" xfId="0" applyNumberFormat="1" applyFont="1" applyAlignment="1" applyProtection="1">
      <alignment vertical="center"/>
      <protection locked="0"/>
    </xf>
    <xf numFmtId="164" fontId="1" fillId="4" borderId="0" xfId="0" applyNumberFormat="1" applyFont="1" applyFill="1" applyAlignment="1" applyProtection="1">
      <alignment vertical="center"/>
      <protection locked="0"/>
    </xf>
    <xf numFmtId="0" fontId="1" fillId="2" borderId="0" xfId="0" applyFont="1" applyFill="1" applyAlignment="1" applyProtection="1">
      <alignment vertical="center" wrapText="1"/>
      <protection locked="0"/>
    </xf>
    <xf numFmtId="0" fontId="1" fillId="2" borderId="0" xfId="0" applyFont="1" applyFill="1" applyAlignment="1" applyProtection="1">
      <alignment horizontal="center" vertical="center" wrapText="1"/>
      <protection locked="0"/>
    </xf>
    <xf numFmtId="0" fontId="7" fillId="2" borderId="0" xfId="0" applyFont="1" applyFill="1" applyAlignment="1" applyProtection="1">
      <alignment vertical="center" wrapText="1"/>
      <protection locked="0"/>
    </xf>
    <xf numFmtId="0" fontId="7" fillId="2" borderId="0" xfId="0" applyFont="1" applyFill="1" applyAlignment="1" applyProtection="1">
      <alignment horizontal="center" vertical="center" wrapText="1"/>
      <protection locked="0"/>
    </xf>
    <xf numFmtId="0" fontId="1" fillId="0" borderId="0" xfId="0" applyFont="1" applyAlignment="1" applyProtection="1">
      <alignment wrapText="1"/>
      <protection locked="0"/>
    </xf>
    <xf numFmtId="0" fontId="1" fillId="0" borderId="0" xfId="0" applyFont="1" applyAlignment="1" applyProtection="1">
      <alignment horizontal="center"/>
      <protection locked="0"/>
    </xf>
    <xf numFmtId="0" fontId="1" fillId="0" borderId="0" xfId="0" applyFont="1" applyAlignment="1" applyProtection="1">
      <alignment horizontal="center" wrapText="1"/>
      <protection locked="0"/>
    </xf>
    <xf numFmtId="0" fontId="1" fillId="0" borderId="0" xfId="0" applyFont="1" applyProtection="1">
      <protection locked="0"/>
    </xf>
    <xf numFmtId="0" fontId="7" fillId="0" borderId="0" xfId="0" applyFont="1" applyAlignment="1" applyProtection="1">
      <alignment horizontal="center" wrapText="1"/>
      <protection locked="0"/>
    </xf>
    <xf numFmtId="0" fontId="7" fillId="0" borderId="0" xfId="0" applyFont="1" applyAlignment="1" applyProtection="1">
      <alignment wrapText="1"/>
      <protection locked="0"/>
    </xf>
    <xf numFmtId="164" fontId="5" fillId="0" borderId="0" xfId="0" applyNumberFormat="1" applyFont="1" applyAlignment="1">
      <alignment horizontal="left" vertical="center" wrapText="1"/>
    </xf>
    <xf numFmtId="164" fontId="1" fillId="0" borderId="0" xfId="0" applyNumberFormat="1" applyFont="1" applyAlignment="1">
      <alignment horizontal="center" vertical="center"/>
    </xf>
    <xf numFmtId="164" fontId="1" fillId="0" borderId="0" xfId="0" applyNumberFormat="1" applyFont="1" applyAlignment="1">
      <alignment vertical="center"/>
    </xf>
    <xf numFmtId="164" fontId="1" fillId="2" borderId="0" xfId="0" applyNumberFormat="1" applyFont="1" applyFill="1" applyAlignment="1">
      <alignment vertical="center"/>
    </xf>
    <xf numFmtId="164" fontId="1" fillId="2" borderId="0" xfId="0" applyNumberFormat="1" applyFont="1" applyFill="1" applyAlignment="1">
      <alignment horizontal="center" vertical="center"/>
    </xf>
    <xf numFmtId="0" fontId="7" fillId="0" borderId="0" xfId="0" applyFont="1" applyAlignment="1">
      <alignment horizontal="center" vertical="center" wrapText="1"/>
    </xf>
    <xf numFmtId="0" fontId="0" fillId="0" borderId="0" xfId="0" applyAlignment="1">
      <alignment vertical="center"/>
    </xf>
    <xf numFmtId="0" fontId="1" fillId="0" borderId="0" xfId="0" applyFont="1" applyAlignment="1">
      <alignment vertical="center" wrapText="1"/>
    </xf>
    <xf numFmtId="0" fontId="1" fillId="0" borderId="0" xfId="0" applyFont="1" applyAlignment="1">
      <alignment horizontal="center" vertical="center"/>
    </xf>
    <xf numFmtId="0" fontId="4" fillId="0" borderId="0" xfId="0" applyFont="1" applyAlignment="1">
      <alignment vertical="center" wrapText="1"/>
    </xf>
    <xf numFmtId="14" fontId="1" fillId="0" borderId="0" xfId="0" applyNumberFormat="1" applyFont="1" applyAlignment="1" applyProtection="1">
      <alignment horizontal="center" vertical="center"/>
      <protection locked="0"/>
    </xf>
    <xf numFmtId="14" fontId="1" fillId="0" borderId="2" xfId="0" applyNumberFormat="1" applyFont="1" applyBorder="1" applyAlignment="1" applyProtection="1">
      <alignment horizontal="center" vertical="center"/>
      <protection locked="0"/>
    </xf>
    <xf numFmtId="0" fontId="2" fillId="0" borderId="0" xfId="0" applyFont="1" applyAlignment="1" applyProtection="1">
      <alignment vertical="center" wrapText="1"/>
      <protection locked="0"/>
    </xf>
    <xf numFmtId="0" fontId="4" fillId="5" borderId="0" xfId="0" applyFont="1" applyFill="1" applyAlignment="1" applyProtection="1">
      <alignment vertical="center" wrapText="1"/>
      <protection locked="0"/>
    </xf>
    <xf numFmtId="0" fontId="6"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10" fillId="0" borderId="0" xfId="0" applyFont="1" applyAlignment="1" applyProtection="1">
      <alignment vertical="center" wrapText="1"/>
      <protection locked="0"/>
    </xf>
    <xf numFmtId="0" fontId="12" fillId="0" borderId="0" xfId="0" applyFont="1" applyAlignment="1">
      <alignment vertical="center" wrapText="1"/>
    </xf>
    <xf numFmtId="0" fontId="4" fillId="2" borderId="0" xfId="0" applyFont="1" applyFill="1" applyAlignment="1">
      <alignment vertical="center" wrapText="1"/>
    </xf>
    <xf numFmtId="0" fontId="1" fillId="0" borderId="0" xfId="0" applyFont="1" applyAlignment="1">
      <alignment vertical="center" wrapText="1"/>
    </xf>
    <xf numFmtId="0" fontId="0" fillId="0" borderId="0" xfId="0" applyAlignment="1">
      <alignment vertical="center" wrapText="1"/>
    </xf>
    <xf numFmtId="0" fontId="1" fillId="0" borderId="0" xfId="0" applyFont="1" applyAlignment="1">
      <alignment wrapText="1"/>
    </xf>
    <xf numFmtId="0" fontId="0" fillId="0" borderId="0" xfId="0"/>
    <xf numFmtId="0" fontId="6" fillId="0" borderId="0" xfId="0" applyFont="1" applyAlignment="1">
      <alignment vertical="center" wrapText="1"/>
    </xf>
    <xf numFmtId="0" fontId="0" fillId="0" borderId="0" xfId="0" applyAlignment="1">
      <alignment wrapText="1"/>
    </xf>
    <xf numFmtId="0" fontId="14" fillId="0" borderId="0" xfId="0" applyFont="1" applyAlignment="1" applyProtection="1">
      <alignment vertical="center" wrapText="1"/>
      <protection locked="0"/>
    </xf>
    <xf numFmtId="164" fontId="5" fillId="4" borderId="0" xfId="0" applyNumberFormat="1" applyFont="1" applyFill="1" applyAlignment="1" applyProtection="1">
      <alignment horizontal="left" vertical="center" wrapText="1"/>
      <protection locked="0"/>
    </xf>
    <xf numFmtId="0" fontId="0" fillId="4" borderId="0" xfId="0" applyFill="1" applyAlignment="1">
      <alignment vertical="center" wrapText="1"/>
    </xf>
    <xf numFmtId="0" fontId="2" fillId="0" borderId="0" xfId="0" applyFont="1" applyAlignment="1" applyProtection="1">
      <alignment horizontal="center" vertical="center" wrapText="1"/>
      <protection locked="0"/>
    </xf>
    <xf numFmtId="164" fontId="4" fillId="0" borderId="1" xfId="0" applyNumberFormat="1" applyFont="1" applyBorder="1" applyAlignment="1">
      <alignment horizontal="left" wrapText="1"/>
    </xf>
  </cellXfs>
  <cellStyles count="1">
    <cellStyle name="Standard" xfId="0" builtinId="0"/>
  </cellStyles>
  <dxfs count="99">
    <dxf>
      <font>
        <b val="0"/>
        <i val="0"/>
        <strike val="0"/>
        <condense val="0"/>
        <extend val="0"/>
        <outline val="0"/>
        <shadow val="0"/>
        <u val="none"/>
        <vertAlign val="baseline"/>
        <sz val="11"/>
        <color theme="1"/>
        <name val="Montserrat regular"/>
        <scheme val="none"/>
      </font>
      <numFmt numFmtId="19" formatCode="dd/mm/yyyy"/>
      <alignment horizontal="center" vertical="center" textRotation="0" wrapText="0" indent="0" justifyLastLine="0" shrinkToFit="0" readingOrder="0"/>
      <border diagonalUp="0" diagonalDown="0">
        <left style="thin">
          <color auto="1"/>
        </left>
        <right/>
        <top/>
        <bottom/>
        <vertical/>
        <horizontal/>
      </border>
      <protection locked="0" hidden="0"/>
    </dxf>
    <dxf>
      <font>
        <b val="0"/>
        <i val="0"/>
        <strike val="0"/>
        <condense val="0"/>
        <extend val="0"/>
        <outline val="0"/>
        <shadow val="0"/>
        <u val="none"/>
        <vertAlign val="baseline"/>
        <sz val="11"/>
        <color theme="1"/>
        <name val="Montserrat regular"/>
        <scheme val="none"/>
      </font>
      <numFmt numFmtId="19" formatCode="dd/mm/yyyy"/>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numFmt numFmtId="19" formatCode="dd/mm/yyyy"/>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numFmt numFmtId="19" formatCode="dd/mm/yyyy"/>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numFmt numFmtId="19" formatCode="dd/mm/yyyy"/>
      <alignment horizontal="center" vertical="center" textRotation="0" wrapText="0" indent="0" justifyLastLine="0" shrinkToFit="0" readingOrder="0"/>
      <protection locked="0" hidden="0"/>
    </dxf>
    <dxf>
      <font>
        <b/>
        <i val="0"/>
        <strike val="0"/>
        <condense val="0"/>
        <extend val="0"/>
        <outline val="0"/>
        <shadow val="0"/>
        <u val="none"/>
        <vertAlign val="baseline"/>
        <sz val="11"/>
        <color theme="1"/>
        <name val="Montserrat regular"/>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Montserrat regular"/>
        <scheme val="none"/>
      </font>
      <alignment horizontal="center" vertical="center" textRotation="0" wrapText="0" indent="0" justifyLastLine="0" shrinkToFit="0" readingOrder="0"/>
    </dxf>
    <dxf>
      <font>
        <strike val="0"/>
        <outline val="0"/>
        <shadow val="0"/>
        <u val="none"/>
        <vertAlign val="baseline"/>
        <sz val="11"/>
        <color theme="1"/>
        <name val="Montserrat regular"/>
        <scheme val="none"/>
      </font>
      <alignment horizontal="general" vertical="center" textRotation="0" wrapText="0" indent="0" justifyLastLine="0" shrinkToFit="0" readingOrder="0"/>
    </dxf>
    <dxf>
      <font>
        <strike val="0"/>
        <outline val="0"/>
        <shadow val="0"/>
        <u val="none"/>
        <vertAlign val="baseline"/>
        <sz val="11"/>
        <color theme="1"/>
        <name val="Montserrat regular"/>
        <scheme val="none"/>
      </font>
      <numFmt numFmtId="164" formatCode="&quot;CHF&quot;\ #,##0.00"/>
      <fill>
        <patternFill patternType="solid">
          <fgColor indexed="64"/>
          <bgColor theme="2" tint="-9.9978637043366805E-2"/>
        </patternFill>
      </fill>
      <alignment horizontal="general" vertical="center" textRotation="0" wrapText="0" indent="0" justifyLastLine="0" shrinkToFit="0" readingOrder="0"/>
      <protection locked="0" hidden="0"/>
    </dxf>
    <dxf>
      <font>
        <strike val="0"/>
        <outline val="0"/>
        <shadow val="0"/>
        <u val="none"/>
        <vertAlign val="baseline"/>
        <sz val="11"/>
        <color theme="1"/>
        <name val="Montserrat regular"/>
        <scheme val="none"/>
      </font>
      <alignment horizontal="general" vertical="center" textRotation="0" wrapText="0" indent="0" justifyLastLine="0" shrinkToFit="0" readingOrder="0"/>
    </dxf>
    <dxf>
      <font>
        <strike val="0"/>
        <outline val="0"/>
        <shadow val="0"/>
        <u val="none"/>
        <vertAlign val="baseline"/>
        <sz val="11"/>
        <color theme="1"/>
        <name val="Montserrat regular"/>
        <scheme val="none"/>
      </font>
      <alignment horizontal="general" vertical="center" textRotation="0" wrapText="0" indent="0" justifyLastLine="0" shrinkToFit="0" readingOrder="0"/>
    </dxf>
    <dxf>
      <font>
        <strike val="0"/>
        <outline val="0"/>
        <shadow val="0"/>
        <u val="none"/>
        <vertAlign val="baseline"/>
        <sz val="11"/>
        <color theme="1"/>
        <name val="Montserrat regular"/>
        <scheme val="none"/>
      </font>
      <alignment horizontal="general" vertical="center" textRotation="0" wrapText="0" indent="0" justifyLastLine="0" shrinkToFit="0" readingOrder="0"/>
    </dxf>
    <dxf>
      <font>
        <b val="0"/>
        <i val="0"/>
        <strike val="0"/>
        <condense val="0"/>
        <extend val="0"/>
        <outline val="0"/>
        <shadow val="0"/>
        <u val="none"/>
        <vertAlign val="baseline"/>
        <sz val="10"/>
        <color theme="1"/>
        <name val="Montserrat regular"/>
        <scheme val="none"/>
      </font>
      <numFmt numFmtId="0" formatCode="General"/>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numFmt numFmtId="164" formatCode="&quot;CHF&quot;\ #,##0.00"/>
      <fill>
        <patternFill patternType="solid">
          <fgColor indexed="64"/>
          <bgColor theme="2" tint="-9.9978637043366805E-2"/>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numFmt numFmtId="0" formatCode="General"/>
      <fill>
        <patternFill patternType="none">
          <fgColor indexed="64"/>
          <bgColor indexed="65"/>
        </patternFill>
      </fill>
      <alignment horizontal="general" vertical="center" textRotation="0" wrapText="1" indent="0" justifyLastLine="0" shrinkToFit="0" readingOrder="0"/>
      <protection locked="0" hidden="0"/>
    </dxf>
    <dxf>
      <protection locked="0" hidden="0"/>
    </dxf>
    <dxf>
      <protection locked="0" hidden="0"/>
    </dxf>
    <dxf>
      <font>
        <b val="0"/>
        <i val="0"/>
        <strike val="0"/>
        <condense val="0"/>
        <extend val="0"/>
        <outline val="0"/>
        <shadow val="0"/>
        <u val="none"/>
        <vertAlign val="baseline"/>
        <sz val="10"/>
        <color theme="1"/>
        <name val="Montserrat regular"/>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numFmt numFmtId="164" formatCode="&quot;CHF&quot;\ #,##0.00"/>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numFmt numFmtId="164" formatCode="&quot;CHF&quot;\ #,##0.00"/>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Montserrat regular"/>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numFmt numFmtId="164" formatCode="&quot;CHF&quot;\ #,##0.00"/>
      <fill>
        <patternFill patternType="solid">
          <fgColor indexed="64"/>
          <bgColor theme="2" tint="-9.9978637043366805E-2"/>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numFmt numFmtId="164" formatCode="&quot;CHF&quot;\ #,##0.00"/>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Montserrat regular"/>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numFmt numFmtId="164" formatCode="&quot;CHF&quot;\ #,##0.00"/>
      <fill>
        <patternFill patternType="solid">
          <fgColor indexed="64"/>
          <bgColor theme="2" tint="-9.9978637043366805E-2"/>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numFmt numFmtId="164" formatCode="&quot;CHF&quot;\ #,##0.00"/>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Montserrat regular"/>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numFmt numFmtId="164" formatCode="&quot;CHF&quot;\ #,##0.00"/>
      <alignment horizontal="general"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numFmt numFmtId="164" formatCode="&quot;CHF&quot;\ #,##0.00"/>
      <alignment horizontal="general"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Montserrat regular"/>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numFmt numFmtId="164" formatCode="&quot;CHF&quot;\ #,##0.00"/>
      <alignment horizontal="general"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numFmt numFmtId="164" formatCode="&quot;CHF&quot;\ #,##0.00"/>
      <alignment horizontal="general"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Montserrat regular"/>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numFmt numFmtId="164" formatCode="&quot;CHF&quot;\ #,##0.00"/>
      <alignment horizontal="general"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numFmt numFmtId="164" formatCode="&quot;CHF&quot;\ #,##0.00"/>
      <alignment horizontal="general"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Montserrat regular"/>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numFmt numFmtId="164" formatCode="&quot;CHF&quot;\ #,##0.00"/>
      <alignment horizontal="general"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numFmt numFmtId="164" formatCode="&quot;CHF&quot;\ #,##0.00"/>
      <alignment horizontal="general"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Montserrat regular"/>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numFmt numFmtId="164" formatCode="&quot;CHF&quot;\ #,##0.00"/>
      <alignment horizontal="general"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numFmt numFmtId="164" formatCode="&quot;CHF&quot;\ #,##0.00"/>
      <fill>
        <patternFill patternType="solid">
          <fgColor indexed="64"/>
          <bgColor theme="2" tint="-9.9978637043366805E-2"/>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Montserrat regular"/>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numFmt numFmtId="164" formatCode="&quot;CHF&quot;\ #,##0.00"/>
      <alignment horizontal="general"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numFmt numFmtId="164" formatCode="&quot;CHF&quot;\ #,##0.00"/>
      <alignment horizontal="general"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Montserrat regular"/>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numFmt numFmtId="164" formatCode="&quot;CHF&quot;\ #,##0.00"/>
      <alignment horizontal="general"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numFmt numFmtId="164" formatCode="&quot;CHF&quot;\ #,##0.00"/>
      <fill>
        <patternFill patternType="solid">
          <fgColor indexed="64"/>
          <bgColor theme="2" tint="-9.9978637043366805E-2"/>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general" vertical="center" textRotation="0" wrapText="1" indent="0" justifyLastLine="0" shrinkToFit="0" readingOrder="0"/>
      <protection locked="0" hidden="0"/>
    </dxf>
    <dxf>
      <protection locked="0" hidden="0"/>
    </dxf>
    <dxf>
      <protection locked="0" hidden="0"/>
    </dxf>
    <dxf>
      <font>
        <b val="0"/>
        <i val="0"/>
        <strike val="0"/>
        <condense val="0"/>
        <extend val="0"/>
        <outline val="0"/>
        <shadow val="0"/>
        <u val="none"/>
        <vertAlign val="baseline"/>
        <sz val="10"/>
        <color theme="1"/>
        <name val="Montserrat regular"/>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numFmt numFmtId="164" formatCode="&quot;CHF&quot;\ #,##0.00"/>
      <alignment horizontal="general"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numFmt numFmtId="164" formatCode="&quot;CHF&quot;\ #,##0.00"/>
      <alignment horizontal="general"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general" vertical="center" textRotation="0" wrapText="1" indent="0" justifyLastLine="0" shrinkToFit="0" readingOrder="0"/>
      <protection locked="0" hidden="0"/>
    </dxf>
    <dxf>
      <protection locked="0" hidden="0"/>
    </dxf>
    <dxf>
      <font>
        <b val="0"/>
        <i val="0"/>
        <strike val="0"/>
        <condense val="0"/>
        <extend val="0"/>
        <outline val="0"/>
        <shadow val="0"/>
        <u val="none"/>
        <vertAlign val="baseline"/>
        <sz val="11"/>
        <color theme="1"/>
        <name val="Montserrat regular"/>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numFmt numFmtId="164" formatCode="&quot;CHF&quot;\ #,##0.00"/>
      <fill>
        <patternFill patternType="solid">
          <fgColor indexed="64"/>
          <bgColor theme="2" tint="-9.9978637043366805E-2"/>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theme="1"/>
        <name val="Montserrat regular"/>
        <scheme val="none"/>
      </font>
      <numFmt numFmtId="164" formatCode="&quot;CHF&quot;\ #,##0.00"/>
      <alignment horizontal="center" vertical="center" textRotation="0" wrapText="0" indent="0" justifyLastLine="0" shrinkToFit="0" readingOrder="0"/>
      <protection locked="1" hidden="0"/>
    </dxf>
    <dxf>
      <font>
        <b val="0"/>
        <i val="0"/>
        <strike val="0"/>
        <condense val="0"/>
        <extend val="0"/>
        <outline val="0"/>
        <shadow val="0"/>
        <u val="none"/>
        <vertAlign val="baseline"/>
        <sz val="11"/>
        <color theme="1"/>
        <name val="Montserrat regular"/>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Montserrat regular"/>
        <scheme val="none"/>
      </font>
      <alignment horizontal="general" vertical="center" textRotation="0" wrapText="0" indent="0" justifyLastLine="0" shrinkToFit="0" readingOrder="0"/>
      <protection locked="0" hidden="0"/>
    </dxf>
    <dxf>
      <font>
        <b/>
        <i val="0"/>
        <strike val="0"/>
        <condense val="0"/>
        <extend val="0"/>
        <outline val="0"/>
        <shadow val="0"/>
        <u val="none"/>
        <vertAlign val="baseline"/>
        <sz val="11"/>
        <color theme="1"/>
        <name val="Montserrat regular"/>
        <scheme val="none"/>
      </font>
      <alignment horizontal="center" vertical="center" textRotation="0" wrapText="0" indent="0" justifyLastLine="0" shrinkToFit="0" readingOrder="0"/>
      <protection locked="0" hidden="0"/>
    </dxf>
  </dxfs>
  <tableStyles count="0" defaultTableStyle="TableStyleMedium2" defaultPivotStyle="PivotStyleLight16"/>
  <colors>
    <mruColors>
      <color rgb="FF7D9B76"/>
      <color rgb="FFD79B76"/>
      <color rgb="FFF5F0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ontserrat regular"/>
                <a:ea typeface="+mn-ea"/>
                <a:cs typeface="Calibri" panose="020F0502020204030204" pitchFamily="34" charset="0"/>
              </a:defRPr>
            </a:pPr>
            <a:r>
              <a:rPr lang="de-CH"/>
              <a:t>Verteilung Ausgaben &amp; Sparquote pro Monat</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ontserrat regular"/>
              <a:ea typeface="+mn-ea"/>
              <a:cs typeface="Calibri" panose="020F0502020204030204" pitchFamily="34" charset="0"/>
            </a:defRPr>
          </a:pPr>
          <a:endParaRPr lang="de-CH"/>
        </a:p>
      </c:txPr>
    </c:title>
    <c:autoTitleDeleted val="0"/>
    <c:plotArea>
      <c:layout/>
      <c:pieChart>
        <c:varyColors val="1"/>
        <c:ser>
          <c:idx val="0"/>
          <c:order val="0"/>
          <c:dPt>
            <c:idx val="0"/>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1-11E0-444E-AE87-2B954ADAFAFC}"/>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2-11E0-444E-AE87-2B954ADAFAFC}"/>
              </c:ext>
            </c:extLst>
          </c:dPt>
          <c:dLbls>
            <c:dLbl>
              <c:idx val="0"/>
              <c:layout>
                <c:manualLayout>
                  <c:x val="-6.7533420185824838E-2"/>
                  <c:y val="-0.44508864232476181"/>
                </c:manualLayout>
              </c:layout>
              <c:tx>
                <c:rich>
                  <a:bodyPr/>
                  <a:lstStyle/>
                  <a:p>
                    <a:r>
                      <a:rPr lang="en-US">
                        <a:latin typeface="Montserrat regular"/>
                      </a:rPr>
                      <a:t>Ausgaben </a:t>
                    </a:r>
                    <a:fld id="{AC1F2BA2-87D5-4B8F-9422-6E3851BD9638}" type="PERCENTAGE">
                      <a:rPr lang="en-US">
                        <a:latin typeface="Montserrat regular"/>
                      </a:rPr>
                      <a:pPr/>
                      <a:t>[PROZENTSATZ]</a:t>
                    </a:fld>
                    <a:endParaRPr lang="en-US">
                      <a:latin typeface="Montserrat regular"/>
                    </a:endParaRPr>
                  </a:p>
                </c:rich>
              </c:tx>
              <c:dLblPos val="bestFit"/>
              <c:showLegendKey val="0"/>
              <c:showVal val="0"/>
              <c:showCatName val="0"/>
              <c:showSerName val="1"/>
              <c:showPercent val="1"/>
              <c:showBubbleSize val="0"/>
              <c:extLst>
                <c:ext xmlns:c15="http://schemas.microsoft.com/office/drawing/2012/chart" uri="{CE6537A1-D6FC-4f65-9D91-7224C49458BB}">
                  <c15:layout>
                    <c:manualLayout>
                      <c:w val="0.28593830950040833"/>
                      <c:h val="8.9182856878130295E-2"/>
                    </c:manualLayout>
                  </c15:layout>
                  <c15:dlblFieldTable/>
                  <c15:showDataLabelsRange val="0"/>
                </c:ext>
                <c:ext xmlns:c16="http://schemas.microsoft.com/office/drawing/2014/chart" uri="{C3380CC4-5D6E-409C-BE32-E72D297353CC}">
                  <c16:uniqueId val="{00000001-11E0-444E-AE87-2B954ADAFAFC}"/>
                </c:ext>
              </c:extLst>
            </c:dLbl>
            <c:dLbl>
              <c:idx val="1"/>
              <c:tx>
                <c:rich>
                  <a:bodyPr/>
                  <a:lstStyle/>
                  <a:p>
                    <a:r>
                      <a:rPr lang="en-US">
                        <a:latin typeface="Montserrat regular"/>
                      </a:rPr>
                      <a:t>Sparquote </a:t>
                    </a:r>
                    <a:fld id="{C58600CA-DA96-4C9D-BD79-F2EDC262538C}" type="PERCENTAGE">
                      <a:rPr lang="en-US">
                        <a:latin typeface="Montserrat regular"/>
                      </a:rPr>
                      <a:pPr/>
                      <a:t>[PROZENTSATZ]</a:t>
                    </a:fld>
                    <a:endParaRPr lang="en-US">
                      <a:latin typeface="Montserrat regular"/>
                    </a:endParaRPr>
                  </a:p>
                </c:rich>
              </c:tx>
              <c:dLblPos val="inEnd"/>
              <c:showLegendKey val="0"/>
              <c:showVal val="0"/>
              <c:showCatName val="0"/>
              <c:showSerName val="1"/>
              <c:showPercent val="1"/>
              <c:showBubbleSize val="0"/>
              <c:extLst>
                <c:ext xmlns:c15="http://schemas.microsoft.com/office/drawing/2012/chart" uri="{CE6537A1-D6FC-4f65-9D91-7224C49458BB}">
                  <c15:layout>
                    <c:manualLayout>
                      <c:w val="0.21338032346785024"/>
                      <c:h val="0.10838392084125484"/>
                    </c:manualLayout>
                  </c15:layout>
                  <c15:dlblFieldTable/>
                  <c15:showDataLabelsRange val="0"/>
                </c:ext>
                <c:ext xmlns:c16="http://schemas.microsoft.com/office/drawing/2014/chart" uri="{C3380CC4-5D6E-409C-BE32-E72D297353CC}">
                  <c16:uniqueId val="{00000002-11E0-444E-AE87-2B954ADAFAFC}"/>
                </c:ext>
              </c:extLst>
            </c:dLbl>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Montserrat regular"/>
                    <a:ea typeface="+mn-ea"/>
                    <a:cs typeface="Calibri" panose="020F0502020204030204" pitchFamily="34" charset="0"/>
                  </a:defRPr>
                </a:pPr>
                <a:endParaRPr lang="de-DE"/>
              </a:p>
            </c:txPr>
            <c:dLblPos val="inEnd"/>
            <c:showLegendKey val="0"/>
            <c:showVal val="0"/>
            <c:showCatName val="0"/>
            <c:showSerName val="1"/>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(Jahresbudget!$A$10,Jahresbudget!$A$16)</c:f>
              <c:numCache>
                <c:formatCode>"CHF"\ #,##0.00</c:formatCode>
                <c:ptCount val="2"/>
                <c:pt idx="0">
                  <c:v>4512.583333333333</c:v>
                </c:pt>
                <c:pt idx="1">
                  <c:v>987.41666666666697</c:v>
                </c:pt>
              </c:numCache>
            </c:numRef>
          </c:val>
          <c:extLst>
            <c:ext xmlns:c16="http://schemas.microsoft.com/office/drawing/2014/chart" uri="{C3380CC4-5D6E-409C-BE32-E72D297353CC}">
              <c16:uniqueId val="{00000000-11E0-444E-AE87-2B954ADAFAFC}"/>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b="1">
          <a:solidFill>
            <a:sysClr val="windowText" lastClr="000000"/>
          </a:solidFill>
          <a:latin typeface="Montserrat regular"/>
          <a:cs typeface="Calibri" panose="020F0502020204030204" pitchFamily="34" charset="0"/>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ontserrat regular"/>
                <a:ea typeface="+mn-ea"/>
                <a:cs typeface="+mn-cs"/>
              </a:defRPr>
            </a:pPr>
            <a:r>
              <a:rPr lang="de-CH"/>
              <a:t>Übersicht Ausgaben</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ontserrat regular"/>
              <a:ea typeface="+mn-ea"/>
              <a:cs typeface="+mn-cs"/>
            </a:defRPr>
          </a:pPr>
          <a:endParaRPr lang="de-DE"/>
        </a:p>
      </c:txPr>
    </c:title>
    <c:autoTitleDeleted val="0"/>
    <c:plotArea>
      <c:layout/>
      <c:barChart>
        <c:barDir val="col"/>
        <c:grouping val="clustered"/>
        <c:varyColors val="0"/>
        <c:ser>
          <c:idx val="0"/>
          <c:order val="0"/>
          <c:spPr>
            <a:solidFill>
              <a:schemeClr val="accent6">
                <a:shade val="40000"/>
              </a:schemeClr>
            </a:solidFill>
            <a:ln>
              <a:noFill/>
            </a:ln>
            <a:effectLst/>
          </c:spPr>
          <c:invertIfNegative val="0"/>
          <c:dLbls>
            <c:dLbl>
              <c:idx val="0"/>
              <c:layout>
                <c:manualLayout>
                  <c:x val="4.0466927959309097E-2"/>
                  <c:y val="3.548276466615119E-2"/>
                </c:manualLayout>
              </c:layout>
              <c:tx>
                <c:rich>
                  <a:bodyPr/>
                  <a:lstStyle/>
                  <a:p>
                    <a:r>
                      <a:rPr lang="en-US"/>
                      <a:t>Wohnen Miete</a:t>
                    </a:r>
                  </a:p>
                </c:rich>
              </c:tx>
              <c:dLblPos val="out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D50-4335-BD95-C2E22521935E}"/>
                </c:ext>
              </c:extLst>
            </c:dLbl>
            <c:spPr>
              <a:noFill/>
              <a:ln>
                <a:noFill/>
              </a:ln>
              <a:effectLst/>
            </c:spPr>
            <c:txPr>
              <a:bodyPr rot="-5400000" spcFirstLastPara="1" vertOverflow="clip" horzOverflow="clip" vert="horz" wrap="square" lIns="38100" tIns="19050" rIns="38100" bIns="19050" anchor="ctr" anchorCtr="1">
                <a:spAutoFit/>
              </a:bodyPr>
              <a:lstStyle/>
              <a:p>
                <a:pPr>
                  <a:defRPr sz="1000" b="0" i="0" u="none" strike="noStrike" kern="1200" baseline="0">
                    <a:solidFill>
                      <a:schemeClr val="tx1">
                        <a:lumMod val="50000"/>
                        <a:lumOff val="50000"/>
                      </a:schemeClr>
                    </a:solidFill>
                    <a:latin typeface="Montserrat regular"/>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Jahresbudget!$G$24</c:f>
              <c:numCache>
                <c:formatCode>"CHF"\ #,##0.00</c:formatCode>
                <c:ptCount val="1"/>
                <c:pt idx="0">
                  <c:v>1683.3333333333333</c:v>
                </c:pt>
              </c:numCache>
            </c:numRef>
          </c:val>
          <c:extLst>
            <c:ext xmlns:c15="http://schemas.microsoft.com/office/drawing/2012/chart" uri="{02D57815-91ED-43cb-92C2-25804820EDAC}">
              <c15:filteredSeriesTitle>
                <c15:tx>
                  <c:v>Wohnen Miete</c:v>
                </c15:tx>
              </c15:filteredSeriesTitle>
            </c:ext>
            <c:ext xmlns:c16="http://schemas.microsoft.com/office/drawing/2014/chart" uri="{C3380CC4-5D6E-409C-BE32-E72D297353CC}">
              <c16:uniqueId val="{00000000-1D50-4335-BD95-C2E22521935E}"/>
            </c:ext>
          </c:extLst>
        </c:ser>
        <c:ser>
          <c:idx val="1"/>
          <c:order val="1"/>
          <c:spPr>
            <a:solidFill>
              <a:schemeClr val="accent6">
                <a:shade val="51000"/>
              </a:schemeClr>
            </a:solidFill>
            <a:ln>
              <a:noFill/>
            </a:ln>
            <a:effectLst/>
          </c:spPr>
          <c:invertIfNegative val="0"/>
          <c:dLbls>
            <c:dLbl>
              <c:idx val="0"/>
              <c:tx>
                <c:rich>
                  <a:bodyPr/>
                  <a:lstStyle/>
                  <a:p>
                    <a:r>
                      <a:rPr lang="en-US"/>
                      <a:t>Wohnen</a:t>
                    </a:r>
                    <a:r>
                      <a:rPr lang="en-US" baseline="0"/>
                      <a:t> Eigentum</a:t>
                    </a:r>
                    <a:endParaRPr lang="en-US"/>
                  </a:p>
                </c:rich>
              </c:tx>
              <c:dLblPos val="out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D50-4335-BD95-C2E22521935E}"/>
                </c:ext>
              </c:extLst>
            </c:dLbl>
            <c:spPr>
              <a:noFill/>
              <a:ln>
                <a:noFill/>
              </a:ln>
              <a:effectLst/>
            </c:spPr>
            <c:txPr>
              <a:bodyPr rot="-5400000" spcFirstLastPara="1" vertOverflow="clip" horzOverflow="clip" vert="horz" wrap="square" lIns="38100" tIns="19050" rIns="38100" bIns="19050" anchor="ctr" anchorCtr="1">
                <a:spAutoFit/>
              </a:bodyPr>
              <a:lstStyle/>
              <a:p>
                <a:pPr>
                  <a:defRPr sz="1000" b="0" i="0" u="none" strike="noStrike" kern="1200" baseline="0">
                    <a:solidFill>
                      <a:schemeClr val="tx1">
                        <a:lumMod val="50000"/>
                        <a:lumOff val="50000"/>
                      </a:schemeClr>
                    </a:solidFill>
                    <a:latin typeface="Montserrat regular"/>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Jahresbudget!$G$33</c:f>
              <c:numCache>
                <c:formatCode>"CHF"\ #,##0.00</c:formatCode>
                <c:ptCount val="1"/>
                <c:pt idx="0">
                  <c:v>0</c:v>
                </c:pt>
              </c:numCache>
            </c:numRef>
          </c:val>
          <c:extLst>
            <c:ext xmlns:c16="http://schemas.microsoft.com/office/drawing/2014/chart" uri="{C3380CC4-5D6E-409C-BE32-E72D297353CC}">
              <c16:uniqueId val="{00000001-1D50-4335-BD95-C2E22521935E}"/>
            </c:ext>
          </c:extLst>
        </c:ser>
        <c:ser>
          <c:idx val="2"/>
          <c:order val="2"/>
          <c:spPr>
            <a:solidFill>
              <a:schemeClr val="accent6">
                <a:shade val="62000"/>
              </a:schemeClr>
            </a:solidFill>
            <a:ln>
              <a:noFill/>
            </a:ln>
            <a:effectLst/>
          </c:spPr>
          <c:invertIfNegative val="0"/>
          <c:dLbls>
            <c:dLbl>
              <c:idx val="0"/>
              <c:tx>
                <c:rich>
                  <a:bodyPr/>
                  <a:lstStyle/>
                  <a:p>
                    <a:r>
                      <a:rPr lang="en-US"/>
                      <a:t>Energie / Kommunikation</a:t>
                    </a:r>
                  </a:p>
                </c:rich>
              </c:tx>
              <c:dLblPos val="out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D50-4335-BD95-C2E22521935E}"/>
                </c:ext>
              </c:extLst>
            </c:dLbl>
            <c:spPr>
              <a:noFill/>
              <a:ln>
                <a:noFill/>
              </a:ln>
              <a:effectLst/>
            </c:spPr>
            <c:txPr>
              <a:bodyPr rot="-5400000" spcFirstLastPara="1" vertOverflow="clip" horzOverflow="clip" vert="horz" wrap="square" lIns="38100" tIns="19050" rIns="38100" bIns="19050" anchor="ctr" anchorCtr="1">
                <a:spAutoFit/>
              </a:bodyPr>
              <a:lstStyle/>
              <a:p>
                <a:pPr>
                  <a:defRPr sz="1000" b="0" i="0" u="none" strike="noStrike" kern="1200" baseline="0">
                    <a:solidFill>
                      <a:schemeClr val="tx1">
                        <a:lumMod val="50000"/>
                        <a:lumOff val="50000"/>
                      </a:schemeClr>
                    </a:solidFill>
                    <a:latin typeface="Montserrat regular"/>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Jahresbudget!$G$41</c:f>
              <c:numCache>
                <c:formatCode>"CHF"\ #,##0.00</c:formatCode>
                <c:ptCount val="1"/>
                <c:pt idx="0">
                  <c:v>194.91666666666666</c:v>
                </c:pt>
              </c:numCache>
            </c:numRef>
          </c:val>
          <c:extLst>
            <c:ext xmlns:c16="http://schemas.microsoft.com/office/drawing/2014/chart" uri="{C3380CC4-5D6E-409C-BE32-E72D297353CC}">
              <c16:uniqueId val="{00000002-1D50-4335-BD95-C2E22521935E}"/>
            </c:ext>
          </c:extLst>
        </c:ser>
        <c:ser>
          <c:idx val="3"/>
          <c:order val="3"/>
          <c:spPr>
            <a:solidFill>
              <a:schemeClr val="accent6">
                <a:shade val="73000"/>
              </a:schemeClr>
            </a:solidFill>
            <a:ln>
              <a:noFill/>
            </a:ln>
            <a:effectLst/>
          </c:spPr>
          <c:invertIfNegative val="0"/>
          <c:dLbls>
            <c:dLbl>
              <c:idx val="0"/>
              <c:tx>
                <c:rich>
                  <a:bodyPr/>
                  <a:lstStyle/>
                  <a:p>
                    <a:r>
                      <a:rPr lang="en-US"/>
                      <a:t>Steuern</a:t>
                    </a:r>
                  </a:p>
                </c:rich>
              </c:tx>
              <c:dLblPos val="out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D50-4335-BD95-C2E22521935E}"/>
                </c:ext>
              </c:extLst>
            </c:dLbl>
            <c:spPr>
              <a:noFill/>
              <a:ln>
                <a:noFill/>
              </a:ln>
              <a:effectLst/>
            </c:spPr>
            <c:txPr>
              <a:bodyPr rot="-5400000" spcFirstLastPara="1" vertOverflow="clip" horzOverflow="clip" vert="horz" wrap="square" lIns="38100" tIns="19050" rIns="38100" bIns="19050" anchor="ctr" anchorCtr="1">
                <a:spAutoFit/>
              </a:bodyPr>
              <a:lstStyle/>
              <a:p>
                <a:pPr>
                  <a:defRPr sz="1000" b="0" i="0" u="none" strike="noStrike" kern="1200" baseline="0">
                    <a:solidFill>
                      <a:schemeClr val="tx1">
                        <a:lumMod val="50000"/>
                        <a:lumOff val="50000"/>
                      </a:schemeClr>
                    </a:solidFill>
                    <a:latin typeface="Montserrat regular"/>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Jahresbudget!$G$47</c:f>
              <c:numCache>
                <c:formatCode>"CHF"\ #,##0.00</c:formatCode>
                <c:ptCount val="1"/>
                <c:pt idx="0">
                  <c:v>504.16666666666669</c:v>
                </c:pt>
              </c:numCache>
            </c:numRef>
          </c:val>
          <c:extLst>
            <c:ext xmlns:c16="http://schemas.microsoft.com/office/drawing/2014/chart" uri="{C3380CC4-5D6E-409C-BE32-E72D297353CC}">
              <c16:uniqueId val="{00000003-1D50-4335-BD95-C2E22521935E}"/>
            </c:ext>
          </c:extLst>
        </c:ser>
        <c:ser>
          <c:idx val="4"/>
          <c:order val="4"/>
          <c:spPr>
            <a:solidFill>
              <a:schemeClr val="accent6">
                <a:shade val="83000"/>
              </a:schemeClr>
            </a:solidFill>
            <a:ln>
              <a:noFill/>
            </a:ln>
            <a:effectLst/>
          </c:spPr>
          <c:invertIfNegative val="0"/>
          <c:dLbls>
            <c:dLbl>
              <c:idx val="0"/>
              <c:tx>
                <c:rich>
                  <a:bodyPr/>
                  <a:lstStyle/>
                  <a:p>
                    <a:r>
                      <a:rPr lang="en-US"/>
                      <a:t>Versicherungen</a:t>
                    </a:r>
                  </a:p>
                </c:rich>
              </c:tx>
              <c:dLblPos val="out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D50-4335-BD95-C2E22521935E}"/>
                </c:ext>
              </c:extLst>
            </c:dLbl>
            <c:spPr>
              <a:noFill/>
              <a:ln>
                <a:noFill/>
              </a:ln>
              <a:effectLst/>
            </c:spPr>
            <c:txPr>
              <a:bodyPr rot="-5400000" spcFirstLastPara="1" vertOverflow="clip" horzOverflow="clip" vert="horz" wrap="square" lIns="38100" tIns="19050" rIns="38100" bIns="19050" anchor="ctr" anchorCtr="1">
                <a:spAutoFit/>
              </a:bodyPr>
              <a:lstStyle/>
              <a:p>
                <a:pPr>
                  <a:defRPr sz="1000" b="0" i="0" u="none" strike="noStrike" kern="1200" baseline="0">
                    <a:solidFill>
                      <a:schemeClr val="tx1">
                        <a:lumMod val="50000"/>
                        <a:lumOff val="50000"/>
                      </a:schemeClr>
                    </a:solidFill>
                    <a:latin typeface="Montserrat regular"/>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Jahresbudget!$G$54</c:f>
              <c:numCache>
                <c:formatCode>"CHF"\ #,##0.00</c:formatCode>
                <c:ptCount val="1"/>
                <c:pt idx="0">
                  <c:v>483.33333333333331</c:v>
                </c:pt>
              </c:numCache>
            </c:numRef>
          </c:val>
          <c:extLst>
            <c:ext xmlns:c16="http://schemas.microsoft.com/office/drawing/2014/chart" uri="{C3380CC4-5D6E-409C-BE32-E72D297353CC}">
              <c16:uniqueId val="{00000004-1D50-4335-BD95-C2E22521935E}"/>
            </c:ext>
          </c:extLst>
        </c:ser>
        <c:ser>
          <c:idx val="5"/>
          <c:order val="5"/>
          <c:spPr>
            <a:solidFill>
              <a:schemeClr val="accent6">
                <a:shade val="94000"/>
              </a:schemeClr>
            </a:solidFill>
            <a:ln>
              <a:noFill/>
            </a:ln>
            <a:effectLst/>
          </c:spPr>
          <c:invertIfNegative val="0"/>
          <c:dLbls>
            <c:dLbl>
              <c:idx val="0"/>
              <c:tx>
                <c:rich>
                  <a:bodyPr/>
                  <a:lstStyle/>
                  <a:p>
                    <a:r>
                      <a:rPr lang="en-US"/>
                      <a:t>Öffentlicher Verkehr</a:t>
                    </a:r>
                  </a:p>
                </c:rich>
              </c:tx>
              <c:dLblPos val="out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D50-4335-BD95-C2E22521935E}"/>
                </c:ext>
              </c:extLst>
            </c:dLbl>
            <c:spPr>
              <a:noFill/>
              <a:ln>
                <a:noFill/>
              </a:ln>
              <a:effectLst/>
            </c:spPr>
            <c:txPr>
              <a:bodyPr rot="-5400000" spcFirstLastPara="1" vertOverflow="clip" horzOverflow="clip" vert="horz" wrap="square" lIns="38100" tIns="19050" rIns="38100" bIns="19050" anchor="ctr" anchorCtr="1">
                <a:spAutoFit/>
              </a:bodyPr>
              <a:lstStyle/>
              <a:p>
                <a:pPr>
                  <a:defRPr sz="1000" b="0" i="0" u="none" strike="noStrike" kern="1200" baseline="0">
                    <a:solidFill>
                      <a:schemeClr val="tx1">
                        <a:lumMod val="50000"/>
                        <a:lumOff val="50000"/>
                      </a:schemeClr>
                    </a:solidFill>
                    <a:latin typeface="Montserrat regular"/>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Jahresbudget!$G$60</c:f>
              <c:numCache>
                <c:formatCode>"CHF"\ #,##0.00</c:formatCode>
                <c:ptCount val="1"/>
                <c:pt idx="0">
                  <c:v>34.166666666666664</c:v>
                </c:pt>
              </c:numCache>
            </c:numRef>
          </c:val>
          <c:extLst>
            <c:ext xmlns:c16="http://schemas.microsoft.com/office/drawing/2014/chart" uri="{C3380CC4-5D6E-409C-BE32-E72D297353CC}">
              <c16:uniqueId val="{00000005-1D50-4335-BD95-C2E22521935E}"/>
            </c:ext>
          </c:extLst>
        </c:ser>
        <c:ser>
          <c:idx val="6"/>
          <c:order val="6"/>
          <c:spPr>
            <a:solidFill>
              <a:schemeClr val="accent6">
                <a:tint val="95000"/>
              </a:schemeClr>
            </a:solidFill>
            <a:ln>
              <a:noFill/>
            </a:ln>
            <a:effectLst/>
          </c:spPr>
          <c:invertIfNegative val="0"/>
          <c:dLbls>
            <c:dLbl>
              <c:idx val="0"/>
              <c:tx>
                <c:rich>
                  <a:bodyPr/>
                  <a:lstStyle/>
                  <a:p>
                    <a:r>
                      <a:rPr lang="en-US"/>
                      <a:t>Auto</a:t>
                    </a:r>
                    <a:r>
                      <a:rPr lang="en-US" baseline="0"/>
                      <a:t> / Motorrad</a:t>
                    </a:r>
                    <a:endParaRPr lang="en-US"/>
                  </a:p>
                </c:rich>
              </c:tx>
              <c:dLblPos val="out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D50-4335-BD95-C2E22521935E}"/>
                </c:ext>
              </c:extLst>
            </c:dLbl>
            <c:spPr>
              <a:noFill/>
              <a:ln>
                <a:noFill/>
              </a:ln>
              <a:effectLst/>
            </c:spPr>
            <c:txPr>
              <a:bodyPr rot="-5400000" spcFirstLastPara="1" vertOverflow="clip" horzOverflow="clip" vert="horz" wrap="square" lIns="38100" tIns="19050" rIns="38100" bIns="19050" anchor="ctr" anchorCtr="1">
                <a:spAutoFit/>
              </a:bodyPr>
              <a:lstStyle/>
              <a:p>
                <a:pPr>
                  <a:defRPr sz="1000" b="0" i="0" u="none" strike="noStrike" kern="1200" baseline="0">
                    <a:solidFill>
                      <a:schemeClr val="tx1">
                        <a:lumMod val="50000"/>
                        <a:lumOff val="50000"/>
                      </a:schemeClr>
                    </a:solidFill>
                    <a:latin typeface="Montserrat regular"/>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Jahresbudget!$G$69</c:f>
              <c:numCache>
                <c:formatCode>"CHF"\ #,##0.00</c:formatCode>
                <c:ptCount val="1"/>
                <c:pt idx="0">
                  <c:v>375</c:v>
                </c:pt>
              </c:numCache>
            </c:numRef>
          </c:val>
          <c:extLst>
            <c:ext xmlns:c16="http://schemas.microsoft.com/office/drawing/2014/chart" uri="{C3380CC4-5D6E-409C-BE32-E72D297353CC}">
              <c16:uniqueId val="{00000006-1D50-4335-BD95-C2E22521935E}"/>
            </c:ext>
          </c:extLst>
        </c:ser>
        <c:ser>
          <c:idx val="7"/>
          <c:order val="7"/>
          <c:spPr>
            <a:solidFill>
              <a:schemeClr val="accent6">
                <a:tint val="84000"/>
              </a:schemeClr>
            </a:solidFill>
            <a:ln>
              <a:noFill/>
            </a:ln>
            <a:effectLst/>
          </c:spPr>
          <c:invertIfNegative val="0"/>
          <c:dLbls>
            <c:dLbl>
              <c:idx val="0"/>
              <c:tx>
                <c:rich>
                  <a:bodyPr/>
                  <a:lstStyle/>
                  <a:p>
                    <a:r>
                      <a:rPr lang="en-US"/>
                      <a:t>Verschiedenes</a:t>
                    </a:r>
                  </a:p>
                </c:rich>
              </c:tx>
              <c:dLblPos val="out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D50-4335-BD95-C2E22521935E}"/>
                </c:ext>
              </c:extLst>
            </c:dLbl>
            <c:spPr>
              <a:noFill/>
              <a:ln>
                <a:noFill/>
              </a:ln>
              <a:effectLst/>
            </c:spPr>
            <c:txPr>
              <a:bodyPr rot="-5400000" spcFirstLastPara="1" vertOverflow="clip" horzOverflow="clip" vert="horz" wrap="square" lIns="38100" tIns="19050" rIns="38100" bIns="19050" anchor="ctr" anchorCtr="1">
                <a:spAutoFit/>
              </a:bodyPr>
              <a:lstStyle/>
              <a:p>
                <a:pPr>
                  <a:defRPr sz="1000" b="0" i="0" u="none" strike="noStrike" kern="1200" baseline="0">
                    <a:solidFill>
                      <a:schemeClr val="tx1">
                        <a:lumMod val="50000"/>
                        <a:lumOff val="50000"/>
                      </a:schemeClr>
                    </a:solidFill>
                    <a:latin typeface="Montserrat regular"/>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Jahresbudget!$G$79</c:f>
              <c:numCache>
                <c:formatCode>"CHF"\ #,##0.00</c:formatCode>
                <c:ptCount val="1"/>
                <c:pt idx="0">
                  <c:v>61</c:v>
                </c:pt>
              </c:numCache>
            </c:numRef>
          </c:val>
          <c:extLst>
            <c:ext xmlns:c16="http://schemas.microsoft.com/office/drawing/2014/chart" uri="{C3380CC4-5D6E-409C-BE32-E72D297353CC}">
              <c16:uniqueId val="{00000007-1D50-4335-BD95-C2E22521935E}"/>
            </c:ext>
          </c:extLst>
        </c:ser>
        <c:ser>
          <c:idx val="8"/>
          <c:order val="8"/>
          <c:spPr>
            <a:solidFill>
              <a:schemeClr val="accent6">
                <a:tint val="74000"/>
              </a:schemeClr>
            </a:solidFill>
            <a:ln>
              <a:noFill/>
            </a:ln>
            <a:effectLst/>
          </c:spPr>
          <c:invertIfNegative val="0"/>
          <c:dLbls>
            <c:dLbl>
              <c:idx val="0"/>
              <c:tx>
                <c:rich>
                  <a:bodyPr/>
                  <a:lstStyle/>
                  <a:p>
                    <a:r>
                      <a:rPr lang="en-US"/>
                      <a:t>Haushalt</a:t>
                    </a:r>
                  </a:p>
                </c:rich>
              </c:tx>
              <c:dLblPos val="out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D50-4335-BD95-C2E22521935E}"/>
                </c:ext>
              </c:extLst>
            </c:dLbl>
            <c:spPr>
              <a:noFill/>
              <a:ln>
                <a:noFill/>
              </a:ln>
              <a:effectLst/>
            </c:spPr>
            <c:txPr>
              <a:bodyPr rot="-5400000" spcFirstLastPara="1" vertOverflow="clip" horzOverflow="clip" vert="horz" wrap="square" lIns="38100" tIns="19050" rIns="38100" bIns="19050" anchor="ctr" anchorCtr="1">
                <a:spAutoFit/>
              </a:bodyPr>
              <a:lstStyle/>
              <a:p>
                <a:pPr>
                  <a:defRPr sz="1000" b="0" i="0" u="none" strike="noStrike" kern="1200" baseline="0">
                    <a:solidFill>
                      <a:schemeClr val="tx1">
                        <a:lumMod val="50000"/>
                        <a:lumOff val="50000"/>
                      </a:schemeClr>
                    </a:solidFill>
                    <a:latin typeface="Montserrat regular"/>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Jahresbudget!$G$86</c:f>
              <c:numCache>
                <c:formatCode>"CHF"\ #,##0.00</c:formatCode>
                <c:ptCount val="1"/>
                <c:pt idx="0">
                  <c:v>510</c:v>
                </c:pt>
              </c:numCache>
            </c:numRef>
          </c:val>
          <c:extLst>
            <c:ext xmlns:c16="http://schemas.microsoft.com/office/drawing/2014/chart" uri="{C3380CC4-5D6E-409C-BE32-E72D297353CC}">
              <c16:uniqueId val="{00000008-1D50-4335-BD95-C2E22521935E}"/>
            </c:ext>
          </c:extLst>
        </c:ser>
        <c:ser>
          <c:idx val="9"/>
          <c:order val="9"/>
          <c:spPr>
            <a:solidFill>
              <a:schemeClr val="accent6">
                <a:tint val="63000"/>
              </a:schemeClr>
            </a:solidFill>
            <a:ln>
              <a:noFill/>
            </a:ln>
            <a:effectLst/>
          </c:spPr>
          <c:invertIfNegative val="0"/>
          <c:dLbls>
            <c:dLbl>
              <c:idx val="0"/>
              <c:tx>
                <c:rich>
                  <a:bodyPr/>
                  <a:lstStyle/>
                  <a:p>
                    <a:r>
                      <a:rPr lang="en-US"/>
                      <a:t>Persönliche Ausgaben</a:t>
                    </a:r>
                  </a:p>
                </c:rich>
              </c:tx>
              <c:dLblPos val="out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D50-4335-BD95-C2E22521935E}"/>
                </c:ext>
              </c:extLst>
            </c:dLbl>
            <c:spPr>
              <a:noFill/>
              <a:ln>
                <a:noFill/>
              </a:ln>
              <a:effectLst/>
            </c:spPr>
            <c:txPr>
              <a:bodyPr rot="-5400000" spcFirstLastPara="1" vertOverflow="clip" horzOverflow="clip" vert="horz" wrap="square" lIns="38100" tIns="19050" rIns="38100" bIns="19050" anchor="ctr" anchorCtr="1">
                <a:spAutoFit/>
              </a:bodyPr>
              <a:lstStyle/>
              <a:p>
                <a:pPr>
                  <a:defRPr sz="1000" b="0" i="0" u="none" strike="noStrike" kern="1200" baseline="0">
                    <a:solidFill>
                      <a:schemeClr val="tx1">
                        <a:lumMod val="50000"/>
                        <a:lumOff val="50000"/>
                      </a:schemeClr>
                    </a:solidFill>
                    <a:latin typeface="Montserrat regular"/>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Jahresbudget!$G$94</c:f>
              <c:numCache>
                <c:formatCode>"CHF"\ #,##0.00</c:formatCode>
                <c:ptCount val="1"/>
                <c:pt idx="0">
                  <c:v>600</c:v>
                </c:pt>
              </c:numCache>
            </c:numRef>
          </c:val>
          <c:extLst>
            <c:ext xmlns:c16="http://schemas.microsoft.com/office/drawing/2014/chart" uri="{C3380CC4-5D6E-409C-BE32-E72D297353CC}">
              <c16:uniqueId val="{00000009-1D50-4335-BD95-C2E22521935E}"/>
            </c:ext>
          </c:extLst>
        </c:ser>
        <c:ser>
          <c:idx val="10"/>
          <c:order val="10"/>
          <c:spPr>
            <a:solidFill>
              <a:schemeClr val="accent6">
                <a:tint val="52000"/>
              </a:schemeClr>
            </a:solidFill>
            <a:ln>
              <a:noFill/>
            </a:ln>
            <a:effectLst/>
          </c:spPr>
          <c:invertIfNegative val="0"/>
          <c:dLbls>
            <c:dLbl>
              <c:idx val="0"/>
              <c:tx>
                <c:rich>
                  <a:bodyPr/>
                  <a:lstStyle/>
                  <a:p>
                    <a:r>
                      <a:rPr lang="en-US"/>
                      <a:t>Weitere Rückstellungen</a:t>
                    </a:r>
                  </a:p>
                </c:rich>
              </c:tx>
              <c:dLblPos val="out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D50-4335-BD95-C2E22521935E}"/>
                </c:ext>
              </c:extLst>
            </c:dLbl>
            <c:spPr>
              <a:noFill/>
              <a:ln>
                <a:noFill/>
              </a:ln>
              <a:effectLst/>
            </c:spPr>
            <c:txPr>
              <a:bodyPr rot="-5400000" spcFirstLastPara="1" vertOverflow="clip" horzOverflow="clip" vert="horz" wrap="square" lIns="38100" tIns="19050" rIns="38100" bIns="19050" anchor="ctr" anchorCtr="1">
                <a:spAutoFit/>
              </a:bodyPr>
              <a:lstStyle/>
              <a:p>
                <a:pPr>
                  <a:defRPr sz="1000" b="0" i="0" u="none" strike="noStrike" kern="1200" baseline="0">
                    <a:solidFill>
                      <a:schemeClr val="tx1">
                        <a:lumMod val="50000"/>
                        <a:lumOff val="50000"/>
                      </a:schemeClr>
                    </a:solidFill>
                    <a:latin typeface="Montserrat regular"/>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Jahresbudget!$G$102</c:f>
              <c:numCache>
                <c:formatCode>"CHF"\ #,##0.00</c:formatCode>
                <c:ptCount val="1"/>
                <c:pt idx="0">
                  <c:v>66.666666666666671</c:v>
                </c:pt>
              </c:numCache>
            </c:numRef>
          </c:val>
          <c:extLst>
            <c:ext xmlns:c16="http://schemas.microsoft.com/office/drawing/2014/chart" uri="{C3380CC4-5D6E-409C-BE32-E72D297353CC}">
              <c16:uniqueId val="{0000000A-1D50-4335-BD95-C2E22521935E}"/>
            </c:ext>
          </c:extLst>
        </c:ser>
        <c:ser>
          <c:idx val="11"/>
          <c:order val="11"/>
          <c:spPr>
            <a:solidFill>
              <a:schemeClr val="accent6">
                <a:tint val="41000"/>
              </a:schemeClr>
            </a:solidFill>
            <a:ln>
              <a:noFill/>
            </a:ln>
            <a:effectLst/>
          </c:spPr>
          <c:invertIfNegative val="0"/>
          <c:dLbls>
            <c:dLbl>
              <c:idx val="0"/>
              <c:tx>
                <c:rich>
                  <a:bodyPr/>
                  <a:lstStyle/>
                  <a:p>
                    <a:r>
                      <a:rPr lang="en-US"/>
                      <a:t>Sparquote</a:t>
                    </a:r>
                  </a:p>
                </c:rich>
              </c:tx>
              <c:dLblPos val="out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D50-4335-BD95-C2E22521935E}"/>
                </c:ext>
              </c:extLst>
            </c:dLbl>
            <c:spPr>
              <a:noFill/>
              <a:ln>
                <a:noFill/>
              </a:ln>
              <a:effectLst/>
            </c:spPr>
            <c:txPr>
              <a:bodyPr rot="-5400000" spcFirstLastPara="1" vertOverflow="clip" horzOverflow="clip" vert="horz" wrap="square" lIns="38100" tIns="19050" rIns="38100" bIns="19050" anchor="ctr" anchorCtr="1">
                <a:spAutoFit/>
              </a:bodyPr>
              <a:lstStyle/>
              <a:p>
                <a:pPr>
                  <a:defRPr sz="1000" b="0" i="0" u="none" strike="noStrike" kern="1200" baseline="0">
                    <a:solidFill>
                      <a:schemeClr val="tx1">
                        <a:lumMod val="50000"/>
                        <a:lumOff val="50000"/>
                      </a:schemeClr>
                    </a:solidFill>
                    <a:latin typeface="Montserrat regular"/>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Jahresbudget!$A$16</c:f>
              <c:numCache>
                <c:formatCode>"CHF"\ #,##0.00</c:formatCode>
                <c:ptCount val="1"/>
                <c:pt idx="0">
                  <c:v>987.41666666666697</c:v>
                </c:pt>
              </c:numCache>
            </c:numRef>
          </c:val>
          <c:extLst>
            <c:ext xmlns:c16="http://schemas.microsoft.com/office/drawing/2014/chart" uri="{C3380CC4-5D6E-409C-BE32-E72D297353CC}">
              <c16:uniqueId val="{0000000B-1D50-4335-BD95-C2E22521935E}"/>
            </c:ext>
          </c:extLst>
        </c:ser>
        <c:dLbls>
          <c:dLblPos val="outEnd"/>
          <c:showLegendKey val="0"/>
          <c:showVal val="1"/>
          <c:showCatName val="0"/>
          <c:showSerName val="0"/>
          <c:showPercent val="0"/>
          <c:showBubbleSize val="0"/>
        </c:dLbls>
        <c:gapWidth val="444"/>
        <c:overlap val="-90"/>
        <c:axId val="438854584"/>
        <c:axId val="438854944"/>
      </c:barChart>
      <c:catAx>
        <c:axId val="438854584"/>
        <c:scaling>
          <c:orientation val="minMax"/>
        </c:scaling>
        <c:delete val="0"/>
        <c:axPos val="b"/>
        <c:majorGridlines>
          <c:spPr>
            <a:ln w="9525" cap="flat" cmpd="sng" algn="ctr">
              <a:solidFill>
                <a:schemeClr val="tx1">
                  <a:lumMod val="15000"/>
                  <a:lumOff val="85000"/>
                </a:schemeClr>
              </a:solidFill>
              <a:round/>
            </a:ln>
            <a:effectLst/>
          </c:spPr>
        </c:majorGridlines>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ontserrat regular"/>
                <a:ea typeface="+mn-ea"/>
                <a:cs typeface="+mn-cs"/>
              </a:defRPr>
            </a:pPr>
            <a:endParaRPr lang="de-DE"/>
          </a:p>
        </c:txPr>
        <c:crossAx val="438854944"/>
        <c:crosses val="autoZero"/>
        <c:auto val="1"/>
        <c:lblAlgn val="ctr"/>
        <c:lblOffset val="100"/>
        <c:tickLblSkip val="1"/>
        <c:noMultiLvlLbl val="0"/>
      </c:catAx>
      <c:valAx>
        <c:axId val="438854944"/>
        <c:scaling>
          <c:orientation val="minMax"/>
        </c:scaling>
        <c:delete val="1"/>
        <c:axPos val="l"/>
        <c:numFmt formatCode="&quot;CHF&quot;\ #,##0.00" sourceLinked="1"/>
        <c:majorTickMark val="none"/>
        <c:minorTickMark val="none"/>
        <c:tickLblPos val="nextTo"/>
        <c:crossAx val="4388545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lt1"/>
    </a:solidFill>
    <a:ln w="9525" cap="flat" cmpd="sng" algn="ctr">
      <a:solidFill>
        <a:schemeClr val="tx1">
          <a:lumMod val="15000"/>
          <a:lumOff val="85000"/>
        </a:schemeClr>
      </a:solidFill>
      <a:round/>
    </a:ln>
    <a:effectLst/>
  </c:spPr>
  <c:txPr>
    <a:bodyPr/>
    <a:lstStyle/>
    <a:p>
      <a:pPr>
        <a:defRPr>
          <a:latin typeface="Montserrat regula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withinLinear" id="19">
  <a:schemeClr val="accent6"/>
</cs:colorStyle>
</file>

<file path=xl/charts/colors2.xml><?xml version="1.0" encoding="utf-8"?>
<cs:colorStyle xmlns:cs="http://schemas.microsoft.com/office/drawing/2012/chartStyle" xmlns:a="http://schemas.openxmlformats.org/drawingml/2006/main" meth="withinLinear" id="19">
  <a:schemeClr val="accent6"/>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1049432</xdr:colOff>
      <xdr:row>2</xdr:row>
      <xdr:rowOff>436187</xdr:rowOff>
    </xdr:from>
    <xdr:to>
      <xdr:col>5</xdr:col>
      <xdr:colOff>558054</xdr:colOff>
      <xdr:row>15</xdr:row>
      <xdr:rowOff>402851</xdr:rowOff>
    </xdr:to>
    <xdr:graphicFrame macro="">
      <xdr:nvGraphicFramePr>
        <xdr:cNvPr id="8" name="Diagramm 7">
          <a:extLst>
            <a:ext uri="{FF2B5EF4-FFF2-40B4-BE49-F238E27FC236}">
              <a16:creationId xmlns:a16="http://schemas.microsoft.com/office/drawing/2014/main" id="{C8C34016-2F7F-F75D-7802-B4FF5F020D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848456</xdr:colOff>
      <xdr:row>2</xdr:row>
      <xdr:rowOff>427157</xdr:rowOff>
    </xdr:from>
    <xdr:to>
      <xdr:col>12</xdr:col>
      <xdr:colOff>990599</xdr:colOff>
      <xdr:row>15</xdr:row>
      <xdr:rowOff>409574</xdr:rowOff>
    </xdr:to>
    <xdr:graphicFrame macro="">
      <xdr:nvGraphicFramePr>
        <xdr:cNvPr id="3" name="Diagramm 2">
          <a:extLst>
            <a:ext uri="{FF2B5EF4-FFF2-40B4-BE49-F238E27FC236}">
              <a16:creationId xmlns:a16="http://schemas.microsoft.com/office/drawing/2014/main" id="{653C1922-68B6-21E2-6381-1B62EEE710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38100</xdr:colOff>
      <xdr:row>0</xdr:row>
      <xdr:rowOff>57150</xdr:rowOff>
    </xdr:from>
    <xdr:to>
      <xdr:col>6</xdr:col>
      <xdr:colOff>958676</xdr:colOff>
      <xdr:row>2</xdr:row>
      <xdr:rowOff>407386</xdr:rowOff>
    </xdr:to>
    <xdr:pic>
      <xdr:nvPicPr>
        <xdr:cNvPr id="2" name="Grafik 1">
          <a:extLst>
            <a:ext uri="{FF2B5EF4-FFF2-40B4-BE49-F238E27FC236}">
              <a16:creationId xmlns:a16="http://schemas.microsoft.com/office/drawing/2014/main" id="{D89A3508-5066-D614-7349-E84CACD0F875}"/>
            </a:ext>
          </a:extLst>
        </xdr:cNvPr>
        <xdr:cNvPicPr>
          <a:picLocks noChangeAspect="1"/>
        </xdr:cNvPicPr>
      </xdr:nvPicPr>
      <xdr:blipFill>
        <a:blip xmlns:r="http://schemas.openxmlformats.org/officeDocument/2006/relationships" r:embed="rId3"/>
        <a:stretch>
          <a:fillRect/>
        </a:stretch>
      </xdr:blipFill>
      <xdr:spPr>
        <a:xfrm>
          <a:off x="8267700" y="57150"/>
          <a:ext cx="920576" cy="112176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4DBD16F-5F06-4215-A9F0-9E60968C770B}" name="EINNAHMEN" displayName="EINNAHMEN" ref="A19:C23" totalsRowShown="0" headerRowDxfId="98" dataDxfId="97">
  <autoFilter ref="A19:C23" xr:uid="{C4DBD16F-5F06-4215-A9F0-9E60968C770B}"/>
  <tableColumns count="3">
    <tableColumn id="1" xr3:uid="{A4591486-5038-40A5-A481-3413FE7CBAF1}" name="EINNAHMEN" dataDxfId="96"/>
    <tableColumn id="2" xr3:uid="{66B5A972-E42C-48E3-A756-2239FE4DEB5B}" name="jährlich" dataDxfId="95">
      <calculatedColumnFormula>SUM(EINNAHMEN[[#This Row],[monatlich]]*12)</calculatedColumnFormula>
    </tableColumn>
    <tableColumn id="3" xr3:uid="{C949A02D-87FD-4BA8-B22F-A382423A9A71}" name="monatlich" dataDxfId="94"/>
  </tableColumns>
  <tableStyleInfo name="TableStyleLight1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30EAFC76-50E6-43A9-92A4-40FCE5479F6C}" name="HAUSHALT" displayName="HAUSHALT" ref="E82:I86" totalsRowShown="0" headerRowDxfId="37" dataDxfId="36">
  <autoFilter ref="E82:I86" xr:uid="{30EAFC76-50E6-43A9-92A4-40FCE5479F6C}"/>
  <tableColumns count="5">
    <tableColumn id="1" xr3:uid="{BE6F6A68-7B6F-4B26-BD29-EA9C382D0753}" name="HAUSHALT" dataDxfId="35"/>
    <tableColumn id="2" xr3:uid="{987BBC35-8175-4AB3-A97B-872638421603}" name="jährlich" dataDxfId="34"/>
    <tableColumn id="3" xr3:uid="{31239845-5E8C-42CC-8D1B-30538474CA54}" name="monatlich" dataDxfId="33"/>
    <tableColumn id="4" xr3:uid="{07725F1E-8430-4B0E-A26A-D493E485CAFC}" name="Übersicht" dataDxfId="32"/>
    <tableColumn id="5" xr3:uid="{21110EFD-25D7-4E41-A8B4-230784330482}" name="Tipp / Notiz" dataDxfId="31"/>
  </tableColumns>
  <tableStyleInfo name="TableStyleLight1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5B627ADC-C30A-4B53-9D05-6EB217718BCE}" name="PERSÖNLICHEAUSLAGEN" displayName="PERSÖNLICHEAUSLAGEN" ref="E88:I94" totalsRowShown="0" headerRowDxfId="30" dataDxfId="29">
  <autoFilter ref="E88:I94" xr:uid="{5B627ADC-C30A-4B53-9D05-6EB217718BCE}"/>
  <tableColumns count="5">
    <tableColumn id="1" xr3:uid="{CAED0DC3-2E6B-4051-B60D-3628847F457F}" name="PERSÖNLICHE AUSGABEN" dataDxfId="28"/>
    <tableColumn id="2" xr3:uid="{3710E5D6-E68E-46D6-9BAF-031394CAB63B}" name="jährlich" dataDxfId="27"/>
    <tableColumn id="3" xr3:uid="{AD00C50B-47AC-421A-807A-2B92BB21F8BB}" name="monatlich" dataDxfId="26"/>
    <tableColumn id="4" xr3:uid="{7D67106E-A786-416E-B9E1-54F28DEE39AB}" name="Übersicht" dataDxfId="25"/>
    <tableColumn id="5" xr3:uid="{94F256A1-8F8A-481B-96A9-1AA364BDEDBD}" name="Tipp / Notiz" dataDxfId="24"/>
  </tableColumns>
  <tableStyleInfo name="TableStyleLight1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7AEBE7C-8BC0-42CB-991D-92CA434F2037}" name="WEITERERÜCKSTELLUNGEN" displayName="WEITERERÜCKSTELLUNGEN" ref="E96:I102" totalsRowShown="0" headerRowDxfId="23" dataDxfId="22">
  <autoFilter ref="E96:I102" xr:uid="{57AEBE7C-8BC0-42CB-991D-92CA434F2037}"/>
  <tableColumns count="5">
    <tableColumn id="1" xr3:uid="{C6AD9494-F520-4E44-915A-62C9DC25D540}" name="WEITERE RÜCKSTELLUNGEN" dataDxfId="21"/>
    <tableColumn id="2" xr3:uid="{3E614548-2704-4241-A9AB-4581F5C32404}" name="jährlich" dataDxfId="20"/>
    <tableColumn id="3" xr3:uid="{FDB854FA-CE3C-43EA-8F1B-D8F224210819}" name="monatlich" dataDxfId="19"/>
    <tableColumn id="4" xr3:uid="{16338BB0-9787-4A3C-82BD-06EFA71CCE6D}" name="Übersicht" dataDxfId="18"/>
    <tableColumn id="5" xr3:uid="{F61AA62C-1403-4432-94BF-A2CC2B16225F}" name="Tipp / Notiz" dataDxfId="17"/>
  </tableColumns>
  <tableStyleInfo name="TableStyleLight14"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B76A62FC-0455-4956-9E4B-7B85D5DC502D}" name="SPARQUOTEEINSETZEN" displayName="SPARQUOTEEINSETZEN" ref="K19:M25" totalsRowShown="0" headerRowDxfId="16" dataDxfId="15">
  <autoFilter ref="K19:M25" xr:uid="{B76A62FC-0455-4956-9E4B-7B85D5DC502D}"/>
  <tableColumns count="3">
    <tableColumn id="1" xr3:uid="{6895C559-026B-4A71-8655-784DD6B56435}" name="SPARQUOTE EINSETZEN" dataDxfId="14"/>
    <tableColumn id="3" xr3:uid="{634B673F-B341-4F64-B0E8-BC6D2C49173F}" name="monatlich" dataDxfId="13"/>
    <tableColumn id="4" xr3:uid="{92B8E81F-A899-48FF-A54F-4D9FC6563944}" name="Tipp / Notiz" dataDxfId="12"/>
  </tableColumns>
  <tableStyleInfo name="TableStyleLight1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99C65BA-14A5-4083-AD26-FDBE1252C1EB}" name="dreizehnmonatslohn" displayName="dreizehnmonatslohn" ref="A26:B28" totalsRowShown="0" headerRowDxfId="11" dataDxfId="10">
  <autoFilter ref="A26:B28" xr:uid="{D99C65BA-14A5-4083-AD26-FDBE1252C1EB}"/>
  <tableColumns count="2">
    <tableColumn id="1" xr3:uid="{D43C703A-5939-480C-BFF7-15FCEAB5AB3A}" name="13. MONATSLOHN" dataDxfId="9"/>
    <tableColumn id="2" xr3:uid="{4E161694-B60A-4624-945A-646E581EE44A}" name="jährlich" dataDxfId="8"/>
  </tableColumns>
  <tableStyleInfo name="TableStyleLight1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AFE429D-8866-4F5C-880F-80F297394608}" name="Tabelle1" displayName="Tabelle1" ref="A6:F22" totalsRowShown="0" headerRowDxfId="7" dataDxfId="6">
  <autoFilter ref="A6:F22" xr:uid="{7AFE429D-8866-4F5C-880F-80F297394608}"/>
  <tableColumns count="6">
    <tableColumn id="1" xr3:uid="{65660AA1-C516-488C-9CEE-04B578D694FE}" name="Rechnung für:" dataDxfId="5"/>
    <tableColumn id="2" xr3:uid="{F871E8D9-1221-4AA6-A2D9-BFA98F417F7B}" name="Fälligkeit" dataDxfId="4"/>
    <tableColumn id="3" xr3:uid="{F7C01CA2-9079-4B00-9D3E-F93DBA91479C}" name="Fälligkeit 2" dataDxfId="3"/>
    <tableColumn id="4" xr3:uid="{ADE826DF-CCC7-4BCE-9CFB-D1112C46D869}" name="Fälligkeit 3" dataDxfId="2"/>
    <tableColumn id="5" xr3:uid="{C4201BDF-4EC8-4592-98B4-B1DB0EA2FC0F}" name="Fälligkeit 4" dataDxfId="1"/>
    <tableColumn id="6" xr3:uid="{F11776D1-D714-4D6B-B87E-4939A10B191D}" name="Kommentar" dataDxfId="0"/>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4FAA624-17D3-4A0B-9225-50E56E7F1EA5}" name="WOHNEN" displayName="WOHNEN" ref="E19:I24" totalsRowShown="0" headerRowDxfId="93" dataDxfId="92">
  <autoFilter ref="E19:I24" xr:uid="{54FAA624-17D3-4A0B-9225-50E56E7F1EA5}"/>
  <tableColumns count="5">
    <tableColumn id="1" xr3:uid="{0A137307-1176-4D27-94C4-5FB5A8284EC4}" name="AUSGABEN WOHNEN MIETE" dataDxfId="91"/>
    <tableColumn id="2" xr3:uid="{3895B170-AD4C-4C60-B2CC-8B836AD74262}" name="jährlich" dataDxfId="90"/>
    <tableColumn id="3" xr3:uid="{B20DACDF-3F7A-4693-8657-ADF97AB5264A}" name="monatlich" dataDxfId="89"/>
    <tableColumn id="4" xr3:uid="{7DDCCBDE-3460-488D-BCE7-AA3617BD5B8D}" name="Übersicht" dataDxfId="88"/>
    <tableColumn id="5" xr3:uid="{AB30D85F-DCEA-4891-B48D-DD868846FE27}" name="Tipp / Notiz" dataDxfId="87"/>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88D1568-FF47-4029-82D1-D9398157B76B}" name="EIGENTUM" displayName="EIGENTUM" ref="E26:I33" totalsRowShown="0" headerRowDxfId="86" dataDxfId="85">
  <autoFilter ref="E26:I33" xr:uid="{388D1568-FF47-4029-82D1-D9398157B76B}"/>
  <tableColumns count="5">
    <tableColumn id="1" xr3:uid="{DA8FC247-C9C4-4BB4-B95C-95188575BF3D}" name="AUSGABEN EIGENTUM" dataDxfId="84"/>
    <tableColumn id="2" xr3:uid="{D67B99F0-94B1-4345-A121-712FF2483927}" name="jährlich" dataDxfId="83"/>
    <tableColumn id="3" xr3:uid="{D104CF2E-AF00-4D5C-B04B-55B0C3BD2294}" name="monatlich" dataDxfId="82"/>
    <tableColumn id="4" xr3:uid="{5C9E4B12-D6E3-4A1E-9CE1-C2A431B52AB4}" name="Übersicht" dataDxfId="81"/>
    <tableColumn id="5" xr3:uid="{7DA2E9DF-6F97-42A1-9859-ABE180F36BD6}" name="Tipp / Notiz" dataDxfId="80"/>
  </tableColumns>
  <tableStyleInfo name="TableStyleLight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CA48338-F3E5-4A30-9854-275188CA33D4}" name="ENERGIE" displayName="ENERGIE" ref="E35:I41" totalsRowShown="0" headerRowDxfId="79" dataDxfId="78">
  <autoFilter ref="E35:I41" xr:uid="{DCA48338-F3E5-4A30-9854-275188CA33D4}"/>
  <tableColumns count="5">
    <tableColumn id="1" xr3:uid="{F1FB2CD9-E58E-4BB1-9092-795478ACF218}" name="AUSGABEN ENERGIE / KOMMUNIKATION" dataDxfId="77"/>
    <tableColumn id="2" xr3:uid="{7A2CCA49-9D41-44DD-A61B-0595650AC28F}" name="jährlich" dataDxfId="76"/>
    <tableColumn id="3" xr3:uid="{998F6ECE-3A1E-4585-9BE6-AB6B93BAFB45}" name="monatlich" dataDxfId="75"/>
    <tableColumn id="4" xr3:uid="{1DE753C7-1E50-49EC-A1DF-AAF267FEE9C6}" name="Übersicht" dataDxfId="74"/>
    <tableColumn id="5" xr3:uid="{0289FF79-0F07-4823-8497-F34DE53827A2}" name="Tipp / Notiz" dataDxfId="73"/>
  </tableColumns>
  <tableStyleInfo name="TableStyleLight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9B859D2-B285-4552-B582-3B0E8263F85E}" name="STEUERN" displayName="STEUERN" ref="E43:I47" totalsRowShown="0" headerRowDxfId="72" dataDxfId="71">
  <autoFilter ref="E43:I47" xr:uid="{99B859D2-B285-4552-B582-3B0E8263F85E}"/>
  <tableColumns count="5">
    <tableColumn id="1" xr3:uid="{F1C393D4-B555-47FF-8328-1DCB32FC0EA9}" name="STEUERN" dataDxfId="70"/>
    <tableColumn id="2" xr3:uid="{3BFCCD74-C2BF-451D-9D68-BF8682BE290D}" name="jährlich" dataDxfId="69"/>
    <tableColumn id="3" xr3:uid="{0DFECE8D-12A9-4963-9EA3-DE987FAACCB0}" name="monatlich" dataDxfId="68"/>
    <tableColumn id="4" xr3:uid="{A6A08EF3-69FD-4C89-B5E1-631D730F9775}" name="Übersicht" dataDxfId="67"/>
    <tableColumn id="5" xr3:uid="{587771D8-2446-45AD-86B9-27EF9F3CEDA1}" name="Tipp / Notiz" dataDxfId="66"/>
  </tableColumns>
  <tableStyleInfo name="TableStyleLight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B09AA1B-EF66-4624-9D23-D3FB765572A1}" name="VERSICHERUNGEN" displayName="VERSICHERUNGEN" ref="E49:I54" totalsRowShown="0" headerRowDxfId="65" dataDxfId="64">
  <autoFilter ref="E49:I54" xr:uid="{4B09AA1B-EF66-4624-9D23-D3FB765572A1}"/>
  <tableColumns count="5">
    <tableColumn id="1" xr3:uid="{D96E9F2C-793C-4897-9E10-26026F4761B7}" name="VERSICHERUNGEN" dataDxfId="63"/>
    <tableColumn id="2" xr3:uid="{716BF385-82B9-4358-B1BE-082C02D176E7}" name="jährlich" dataDxfId="62"/>
    <tableColumn id="3" xr3:uid="{51640971-AC2B-4A0A-B763-0AC9A7525FAD}" name="monatlich" dataDxfId="61"/>
    <tableColumn id="4" xr3:uid="{99576F6B-00E5-4C48-82D6-FE5BCC68F64B}" name="Übersicht" dataDxfId="60"/>
    <tableColumn id="5" xr3:uid="{2020D454-26D1-4BD1-BA20-08213796B949}" name="Tipp / Notiz" dataDxfId="59"/>
  </tableColumns>
  <tableStyleInfo name="TableStyleLight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4F2116C-ACFB-484A-AF1A-1F370E16A126}" name="ÖVVELO" displayName="ÖVVELO" ref="E56:I60" totalsRowShown="0" headerRowDxfId="58" dataDxfId="57">
  <autoFilter ref="E56:I60" xr:uid="{A4F2116C-ACFB-484A-AF1A-1F370E16A126}"/>
  <tableColumns count="5">
    <tableColumn id="1" xr3:uid="{71ABD8A6-923F-4AC9-86D7-D53F98F0D420}" name="ÖFFENTLICHER VERKEHR / VELO" dataDxfId="56"/>
    <tableColumn id="2" xr3:uid="{AD7933B5-B491-4873-B006-BCC82CB117B3}" name="jährlich" dataDxfId="55"/>
    <tableColumn id="3" xr3:uid="{7165939C-A6CA-49A9-9537-62EF046C3983}" name="monatlich" dataDxfId="54"/>
    <tableColumn id="4" xr3:uid="{FFFD28F5-6F47-4EC7-9DA2-3BE5AC39B6DE}" name="Übersicht" dataDxfId="53"/>
    <tableColumn id="5" xr3:uid="{66B98FFA-1229-4CAB-9E3C-98E0959D3732}" name="Tipp / Notiz" dataDxfId="52"/>
  </tableColumns>
  <tableStyleInfo name="TableStyleLight1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94A8EB8-E610-4CC6-97D5-8D2DEE74B9E3}" name="FAHRZEUGE" displayName="FAHRZEUGE" ref="E62:I69" totalsRowShown="0" headerRowDxfId="51" dataDxfId="50">
  <autoFilter ref="E62:I69" xr:uid="{694A8EB8-E610-4CC6-97D5-8D2DEE74B9E3}"/>
  <tableColumns count="5">
    <tableColumn id="1" xr3:uid="{115C35C1-7FB4-409B-B8E7-228D4C51740B}" name="AUTO / MOTORRAD" dataDxfId="49"/>
    <tableColumn id="2" xr3:uid="{57F07D3B-BA3A-407E-A4FA-7464370B3E04}" name="jährlich" dataDxfId="48"/>
    <tableColumn id="3" xr3:uid="{FD68E08E-578D-455B-90CB-0B51F2DDEF9D}" name="monatlich" dataDxfId="47"/>
    <tableColumn id="4" xr3:uid="{1B1944F0-D423-414D-A491-00383F3C14A0}" name="Übersicht" dataDxfId="46"/>
    <tableColumn id="5" xr3:uid="{30B4B189-5E39-42CD-9B42-B0AF701EEFC6}" name="Tipp / Notiz" dataDxfId="45"/>
  </tableColumns>
  <tableStyleInfo name="TableStyleLight1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DE27E71D-B5B9-4C67-9B16-E18ACE92925B}" name="VERSCHIEDENES" displayName="VERSCHIEDENES" ref="E71:I79" totalsRowShown="0" headerRowDxfId="44" dataDxfId="43">
  <autoFilter ref="E71:I79" xr:uid="{DE27E71D-B5B9-4C67-9B16-E18ACE92925B}"/>
  <tableColumns count="5">
    <tableColumn id="1" xr3:uid="{B3DCCB12-981B-4179-9B63-EA347AE88262}" name="VERSCHIEDENES" dataDxfId="42"/>
    <tableColumn id="2" xr3:uid="{E206E648-B9BC-4D77-A9C0-6E36399920F1}" name="jährlich" dataDxfId="41"/>
    <tableColumn id="3" xr3:uid="{7BEAA85E-1B9F-4EF2-94C7-599AB1E2CC19}" name="monatlich" dataDxfId="40"/>
    <tableColumn id="4" xr3:uid="{8887B070-71B7-4696-AD3C-228D6F2D0EAA}" name="Übersicht" dataDxfId="39"/>
    <tableColumn id="5" xr3:uid="{80A306CE-6061-4C94-8DD2-4AE7F25E910E}" name="Tipp / Notiz" dataDxfId="38"/>
  </tableColumns>
  <tableStyleInfo name="TableStyleLight14"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3" Type="http://schemas.openxmlformats.org/officeDocument/2006/relationships/table" Target="../tables/table1.xml"/><Relationship Id="rId7" Type="http://schemas.openxmlformats.org/officeDocument/2006/relationships/table" Target="../tables/table5.xml"/><Relationship Id="rId12" Type="http://schemas.openxmlformats.org/officeDocument/2006/relationships/table" Target="../tables/table10.xml"/><Relationship Id="rId2" Type="http://schemas.openxmlformats.org/officeDocument/2006/relationships/drawing" Target="../drawings/drawing1.xml"/><Relationship Id="rId16" Type="http://schemas.openxmlformats.org/officeDocument/2006/relationships/table" Target="../tables/table14.xml"/><Relationship Id="rId1" Type="http://schemas.openxmlformats.org/officeDocument/2006/relationships/printerSettings" Target="../printerSettings/printerSettings1.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5" Type="http://schemas.openxmlformats.org/officeDocument/2006/relationships/table" Target="../tables/table13.xml"/><Relationship Id="rId10" Type="http://schemas.openxmlformats.org/officeDocument/2006/relationships/table" Target="../tables/table8.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63C43-F0D0-4170-8BF1-F795C3D63B9E}">
  <dimension ref="A1:O233"/>
  <sheetViews>
    <sheetView tabSelected="1" zoomScaleNormal="100" workbookViewId="0">
      <selection activeCell="K28" sqref="K28"/>
    </sheetView>
  </sheetViews>
  <sheetFormatPr baseColWidth="10" defaultRowHeight="15"/>
  <cols>
    <col min="1" max="1" width="35.7109375" style="4" customWidth="1"/>
    <col min="2" max="3" width="15.7109375" style="6" customWidth="1"/>
    <col min="4" max="4" width="4.85546875" customWidth="1"/>
    <col min="5" max="5" width="35.7109375" style="4" customWidth="1"/>
    <col min="6" max="7" width="15.7109375" customWidth="1"/>
    <col min="8" max="8" width="6.7109375" style="8" customWidth="1"/>
    <col min="9" max="9" width="37.5703125" style="10" customWidth="1"/>
    <col min="10" max="10" width="4.85546875" customWidth="1"/>
    <col min="11" max="11" width="35.7109375" style="4" customWidth="1"/>
    <col min="12" max="12" width="15.7109375" style="6" customWidth="1"/>
    <col min="13" max="13" width="30.7109375" style="12" customWidth="1"/>
    <col min="14" max="14" width="30.7109375" style="8" customWidth="1"/>
  </cols>
  <sheetData>
    <row r="1" spans="1:15" s="2" customFormat="1" ht="9.75" customHeight="1">
      <c r="A1" s="14"/>
      <c r="B1" s="15"/>
      <c r="C1" s="15"/>
      <c r="D1" s="13"/>
      <c r="E1" s="14"/>
      <c r="F1" s="13"/>
      <c r="G1" s="13"/>
      <c r="H1" s="16"/>
      <c r="I1" s="17"/>
      <c r="J1" s="13"/>
      <c r="K1" s="14"/>
      <c r="L1" s="15"/>
      <c r="M1" s="18"/>
      <c r="N1" s="16"/>
      <c r="O1" s="13"/>
    </row>
    <row r="2" spans="1:15" s="2" customFormat="1" ht="51" customHeight="1">
      <c r="A2" s="53" t="s">
        <v>104</v>
      </c>
      <c r="B2" s="54"/>
      <c r="C2" s="15"/>
      <c r="D2" s="13"/>
      <c r="E2" s="19" t="s">
        <v>105</v>
      </c>
      <c r="F2" s="13"/>
      <c r="G2" s="13"/>
      <c r="H2" s="16"/>
      <c r="I2" s="18" t="s">
        <v>148</v>
      </c>
      <c r="J2" s="13"/>
      <c r="K2" s="14"/>
      <c r="L2" s="15"/>
      <c r="M2" s="18"/>
      <c r="N2" s="16"/>
      <c r="O2" s="13"/>
    </row>
    <row r="3" spans="1:15" s="2" customFormat="1" ht="35.1" customHeight="1">
      <c r="A3" s="52" t="s">
        <v>144</v>
      </c>
      <c r="B3" s="15"/>
      <c r="C3" s="15"/>
      <c r="D3" s="13"/>
      <c r="E3" s="14"/>
      <c r="F3" s="13"/>
      <c r="G3" s="13"/>
      <c r="H3" s="16"/>
      <c r="I3" s="17"/>
      <c r="J3" s="13"/>
      <c r="K3" s="14"/>
      <c r="L3" s="15"/>
      <c r="M3" s="18"/>
      <c r="N3" s="16"/>
      <c r="O3" s="13"/>
    </row>
    <row r="4" spans="1:15" s="2" customFormat="1" ht="35.1" customHeight="1">
      <c r="A4" s="20" t="s">
        <v>0</v>
      </c>
      <c r="B4" s="15"/>
      <c r="C4" s="15"/>
      <c r="D4" s="13"/>
      <c r="E4" s="14"/>
      <c r="F4" s="15"/>
      <c r="G4" s="15"/>
      <c r="H4" s="16"/>
      <c r="I4" s="18"/>
      <c r="J4" s="13"/>
      <c r="K4" s="14"/>
      <c r="L4" s="15"/>
      <c r="M4" s="18"/>
      <c r="N4" s="16"/>
      <c r="O4" s="13"/>
    </row>
    <row r="5" spans="1:15" s="2" customFormat="1" ht="35.1" customHeight="1" thickBot="1">
      <c r="A5" s="21" t="s">
        <v>11</v>
      </c>
      <c r="B5" s="15"/>
      <c r="C5" s="15"/>
      <c r="D5" s="13"/>
      <c r="E5" s="14"/>
      <c r="F5" s="13"/>
      <c r="G5" s="13"/>
      <c r="H5" s="16"/>
      <c r="I5" s="17"/>
      <c r="J5" s="13"/>
      <c r="K5" s="14"/>
      <c r="L5" s="15"/>
      <c r="M5" s="18"/>
      <c r="N5" s="16"/>
      <c r="O5" s="13"/>
    </row>
    <row r="6" spans="1:15" s="2" customFormat="1" ht="35.1" customHeight="1">
      <c r="A6" s="39">
        <f>SUM(B20:B29)</f>
        <v>71000</v>
      </c>
      <c r="B6" s="15"/>
      <c r="C6" s="15"/>
      <c r="D6" s="13"/>
      <c r="E6" s="14"/>
      <c r="F6" s="13"/>
      <c r="G6" s="13"/>
      <c r="H6" s="16"/>
      <c r="I6" s="17"/>
      <c r="J6" s="13"/>
      <c r="K6" s="14"/>
      <c r="L6" s="15"/>
      <c r="M6" s="18"/>
      <c r="N6" s="16"/>
      <c r="O6" s="13"/>
    </row>
    <row r="7" spans="1:15" s="2" customFormat="1" ht="35.1" customHeight="1" thickBot="1">
      <c r="A7" s="22" t="s">
        <v>9</v>
      </c>
      <c r="B7" s="15"/>
      <c r="C7" s="15"/>
      <c r="D7" s="13"/>
      <c r="E7" s="14"/>
      <c r="F7" s="13"/>
      <c r="G7" s="13"/>
      <c r="H7" s="16"/>
      <c r="I7" s="17"/>
      <c r="J7" s="13"/>
      <c r="K7" s="14"/>
      <c r="L7" s="15"/>
      <c r="M7" s="18"/>
      <c r="N7" s="16"/>
      <c r="O7" s="13"/>
    </row>
    <row r="8" spans="1:15" s="2" customFormat="1" ht="35.1" customHeight="1">
      <c r="A8" s="39">
        <f>SUM(C20:C27)</f>
        <v>5500</v>
      </c>
      <c r="B8" s="15"/>
      <c r="C8" s="15"/>
      <c r="D8" s="13"/>
      <c r="E8" s="14"/>
      <c r="F8" s="13"/>
      <c r="G8" s="13"/>
      <c r="H8" s="16"/>
      <c r="I8" s="17"/>
      <c r="J8" s="13"/>
      <c r="K8" s="14"/>
      <c r="L8" s="15"/>
      <c r="M8" s="18"/>
      <c r="N8" s="16"/>
      <c r="O8" s="13"/>
    </row>
    <row r="9" spans="1:15" s="2" customFormat="1" ht="35.1" customHeight="1" thickBot="1">
      <c r="A9" s="22" t="s">
        <v>88</v>
      </c>
      <c r="B9" s="15"/>
      <c r="C9" s="15"/>
      <c r="D9" s="13"/>
      <c r="E9" s="14"/>
      <c r="F9" s="15"/>
      <c r="G9" s="15"/>
      <c r="H9" s="16"/>
      <c r="I9" s="18"/>
      <c r="J9" s="13"/>
      <c r="K9" s="14"/>
      <c r="L9" s="15"/>
      <c r="M9" s="18"/>
      <c r="N9" s="16"/>
      <c r="O9" s="13"/>
    </row>
    <row r="10" spans="1:15" s="2" customFormat="1" ht="35.1" customHeight="1">
      <c r="A10" s="39">
        <f>SUMIF(H:H,"A",G:G)+SUMIF(H:H,"R",G:G)</f>
        <v>4512.583333333333</v>
      </c>
      <c r="B10" s="15"/>
      <c r="C10" s="15"/>
      <c r="D10" s="13"/>
      <c r="E10" s="14"/>
      <c r="F10" s="13"/>
      <c r="G10" s="13"/>
      <c r="H10" s="16"/>
      <c r="I10" s="17"/>
      <c r="J10" s="13"/>
      <c r="K10" s="14"/>
      <c r="L10" s="15"/>
      <c r="M10" s="18"/>
      <c r="N10" s="16"/>
      <c r="O10" s="13"/>
    </row>
    <row r="11" spans="1:15" s="2" customFormat="1" ht="35.1" customHeight="1" thickBot="1">
      <c r="A11" s="22" t="s">
        <v>10</v>
      </c>
      <c r="B11" s="15"/>
      <c r="C11" s="15"/>
      <c r="D11" s="13"/>
      <c r="E11" s="14"/>
      <c r="F11" s="13"/>
      <c r="G11" s="13"/>
      <c r="H11" s="16"/>
      <c r="I11" s="17"/>
      <c r="J11" s="13"/>
      <c r="K11" s="14"/>
      <c r="L11" s="15"/>
      <c r="M11" s="18"/>
      <c r="N11" s="16"/>
      <c r="O11" s="13"/>
    </row>
    <row r="12" spans="1:15" s="2" customFormat="1" ht="35.1" customHeight="1">
      <c r="A12" s="39">
        <f>SUMIF(H:H,"R",G:G)</f>
        <v>1102.9166666666667</v>
      </c>
      <c r="B12" s="15"/>
      <c r="C12" s="15"/>
      <c r="D12" s="13"/>
      <c r="E12" s="14"/>
      <c r="F12" s="13"/>
      <c r="G12" s="13"/>
      <c r="H12" s="16"/>
      <c r="I12" s="17"/>
      <c r="J12" s="13"/>
      <c r="K12" s="14"/>
      <c r="L12" s="15"/>
      <c r="M12" s="18"/>
      <c r="N12" s="16"/>
      <c r="O12" s="13"/>
    </row>
    <row r="13" spans="1:15" s="2" customFormat="1" ht="35.1" customHeight="1" thickBot="1">
      <c r="A13" s="68" t="s">
        <v>152</v>
      </c>
      <c r="B13" s="15"/>
      <c r="C13" s="15"/>
      <c r="D13" s="13"/>
      <c r="E13" s="14"/>
      <c r="F13" s="13"/>
      <c r="G13" s="13"/>
      <c r="H13" s="16"/>
      <c r="I13" s="17"/>
      <c r="J13" s="13"/>
      <c r="K13" s="14"/>
      <c r="L13" s="15"/>
      <c r="M13" s="18"/>
      <c r="N13" s="16"/>
      <c r="O13" s="13"/>
    </row>
    <row r="14" spans="1:15" s="2" customFormat="1" ht="35.1" customHeight="1">
      <c r="A14" s="39">
        <f>SUM(G24,G33,G41,G47,G54,G60,G69,G79)</f>
        <v>3335.9166666666665</v>
      </c>
      <c r="B14" s="15"/>
      <c r="C14" s="15"/>
      <c r="D14" s="13"/>
      <c r="E14" s="14"/>
      <c r="F14" s="13"/>
      <c r="G14" s="13"/>
      <c r="H14" s="16"/>
      <c r="I14" s="17"/>
      <c r="J14" s="13"/>
      <c r="K14" s="14"/>
      <c r="L14" s="15"/>
      <c r="M14" s="18"/>
      <c r="N14" s="16"/>
      <c r="O14" s="13"/>
    </row>
    <row r="15" spans="1:15" s="2" customFormat="1" ht="35.1" customHeight="1" thickBot="1">
      <c r="A15" s="22" t="s">
        <v>138</v>
      </c>
      <c r="B15" s="15"/>
      <c r="C15" s="15"/>
      <c r="D15" s="13"/>
      <c r="E15" s="14"/>
      <c r="F15" s="13"/>
      <c r="G15" s="13"/>
      <c r="H15" s="16"/>
      <c r="I15" s="17"/>
      <c r="J15" s="13"/>
      <c r="K15" s="14"/>
      <c r="L15" s="15"/>
      <c r="M15" s="18"/>
      <c r="N15" s="16"/>
      <c r="O15" s="13"/>
    </row>
    <row r="16" spans="1:15" s="2" customFormat="1" ht="35.1" customHeight="1">
      <c r="A16" s="39">
        <f>SUM(A8-A10)</f>
        <v>987.41666666666697</v>
      </c>
      <c r="B16" s="15"/>
      <c r="C16" s="15"/>
      <c r="D16" s="13"/>
      <c r="E16" s="14"/>
      <c r="F16" s="13"/>
      <c r="G16" s="13"/>
      <c r="H16" s="16"/>
      <c r="I16" s="17"/>
      <c r="J16" s="13"/>
      <c r="K16" s="14"/>
      <c r="L16" s="15"/>
      <c r="M16" s="18"/>
      <c r="N16" s="16"/>
      <c r="O16" s="13"/>
    </row>
    <row r="17" spans="1:15" s="2" customFormat="1" ht="35.1" customHeight="1">
      <c r="A17" s="65" t="s">
        <v>150</v>
      </c>
      <c r="B17" s="15"/>
      <c r="C17" s="15"/>
      <c r="D17" s="13"/>
      <c r="E17" s="14"/>
      <c r="F17" s="13"/>
      <c r="G17" s="13"/>
      <c r="H17" s="16"/>
      <c r="I17" s="17"/>
      <c r="J17" s="13"/>
      <c r="K17" s="14"/>
      <c r="L17" s="15"/>
      <c r="M17" s="18"/>
      <c r="N17" s="16"/>
      <c r="O17" s="13"/>
    </row>
    <row r="18" spans="1:15" s="2" customFormat="1" ht="35.1" customHeight="1">
      <c r="A18" s="66"/>
      <c r="B18" s="15"/>
      <c r="C18" s="15"/>
      <c r="D18" s="13"/>
      <c r="E18" s="23" t="s">
        <v>54</v>
      </c>
      <c r="F18" s="13"/>
      <c r="G18" s="13"/>
      <c r="H18" s="16"/>
      <c r="I18" s="17"/>
      <c r="J18" s="13"/>
      <c r="K18" s="23"/>
      <c r="L18" s="15"/>
      <c r="M18" s="18"/>
      <c r="N18" s="16"/>
      <c r="O18" s="13"/>
    </row>
    <row r="19" spans="1:15" s="2" customFormat="1" ht="35.1" customHeight="1">
      <c r="A19" s="23" t="s">
        <v>1</v>
      </c>
      <c r="B19" s="24" t="s">
        <v>6</v>
      </c>
      <c r="C19" s="24" t="s">
        <v>7</v>
      </c>
      <c r="D19" s="13"/>
      <c r="E19" s="14" t="s">
        <v>15</v>
      </c>
      <c r="F19" s="15" t="s">
        <v>6</v>
      </c>
      <c r="G19" s="15" t="s">
        <v>7</v>
      </c>
      <c r="H19" s="16" t="s">
        <v>8</v>
      </c>
      <c r="I19" s="18" t="s">
        <v>108</v>
      </c>
      <c r="J19" s="13"/>
      <c r="K19" s="14" t="s">
        <v>90</v>
      </c>
      <c r="L19" s="15" t="s">
        <v>7</v>
      </c>
      <c r="M19" s="18" t="s">
        <v>108</v>
      </c>
      <c r="N19" s="16"/>
      <c r="O19" s="13"/>
    </row>
    <row r="20" spans="1:15" s="2" customFormat="1" ht="35.1" customHeight="1">
      <c r="A20" s="14" t="s">
        <v>2</v>
      </c>
      <c r="B20" s="40">
        <f>SUM(EINNAHMEN[[#This Row],[monatlich]]*12)</f>
        <v>60000</v>
      </c>
      <c r="C20" s="26">
        <v>5000</v>
      </c>
      <c r="D20" s="13"/>
      <c r="E20" s="14" t="s">
        <v>16</v>
      </c>
      <c r="F20" s="41">
        <f>SUM(WOHNEN[[#This Row],[monatlich]]*12)</f>
        <v>15600</v>
      </c>
      <c r="G20" s="28">
        <v>1300</v>
      </c>
      <c r="H20" s="16" t="s">
        <v>83</v>
      </c>
      <c r="I20" s="51" t="s">
        <v>82</v>
      </c>
      <c r="J20" s="13"/>
      <c r="K20" s="14" t="s">
        <v>94</v>
      </c>
      <c r="L20" s="26">
        <v>0</v>
      </c>
      <c r="M20" s="67" t="s">
        <v>140</v>
      </c>
      <c r="N20" s="16"/>
      <c r="O20" s="13"/>
    </row>
    <row r="21" spans="1:15" s="2" customFormat="1" ht="35.1" customHeight="1">
      <c r="A21" s="14" t="s">
        <v>3</v>
      </c>
      <c r="B21" s="40">
        <f>SUM(EINNAHMEN[[#This Row],[monatlich]]*12)</f>
        <v>6000</v>
      </c>
      <c r="C21" s="26">
        <v>500</v>
      </c>
      <c r="D21" s="13"/>
      <c r="E21" s="14" t="s">
        <v>12</v>
      </c>
      <c r="F21" s="41">
        <f>SUM(WOHNEN[[#This Row],[monatlich]]*12)</f>
        <v>2400</v>
      </c>
      <c r="G21" s="28">
        <v>200</v>
      </c>
      <c r="H21" s="16" t="s">
        <v>83</v>
      </c>
      <c r="I21" s="51" t="s">
        <v>82</v>
      </c>
      <c r="J21" s="13"/>
      <c r="K21" s="14" t="s">
        <v>143</v>
      </c>
      <c r="L21" s="26">
        <v>250</v>
      </c>
      <c r="M21" s="67"/>
      <c r="N21" s="16"/>
      <c r="O21" s="13"/>
    </row>
    <row r="22" spans="1:15" s="2" customFormat="1" ht="35.1" customHeight="1">
      <c r="A22" s="14" t="s">
        <v>5</v>
      </c>
      <c r="B22" s="40">
        <f>SUM(EINNAHMEN[[#This Row],[monatlich]]*12)</f>
        <v>0</v>
      </c>
      <c r="C22" s="26">
        <v>0</v>
      </c>
      <c r="D22" s="13"/>
      <c r="E22" s="14" t="s">
        <v>47</v>
      </c>
      <c r="F22" s="41">
        <f>SUM(WOHNEN[[#This Row],[monatlich]]*12)</f>
        <v>1200</v>
      </c>
      <c r="G22" s="28">
        <v>100</v>
      </c>
      <c r="H22" s="16" t="s">
        <v>83</v>
      </c>
      <c r="I22" s="51" t="s">
        <v>82</v>
      </c>
      <c r="J22" s="13"/>
      <c r="K22" s="14" t="s">
        <v>91</v>
      </c>
      <c r="L22" s="26">
        <v>604.83000000000004</v>
      </c>
      <c r="M22" s="67" t="s">
        <v>103</v>
      </c>
      <c r="N22" s="16"/>
      <c r="O22" s="13"/>
    </row>
    <row r="23" spans="1:15" s="2" customFormat="1" ht="35.1" customHeight="1">
      <c r="A23" s="14" t="s">
        <v>135</v>
      </c>
      <c r="B23" s="40">
        <f>SUM(EINNAHMEN[[#This Row],[monatlich]]*12)</f>
        <v>0</v>
      </c>
      <c r="C23" s="26">
        <v>0</v>
      </c>
      <c r="D23" s="13"/>
      <c r="E23" s="14" t="s">
        <v>17</v>
      </c>
      <c r="F23" s="28">
        <v>1000</v>
      </c>
      <c r="G23" s="41">
        <f>SUM(WOHNEN[[#This Row],[jährlich]]/12)</f>
        <v>83.333333333333329</v>
      </c>
      <c r="H23" s="16" t="s">
        <v>84</v>
      </c>
      <c r="I23" s="17"/>
      <c r="J23" s="13"/>
      <c r="K23" s="14" t="s">
        <v>93</v>
      </c>
      <c r="L23" s="26">
        <v>130</v>
      </c>
      <c r="M23" s="67" t="s">
        <v>107</v>
      </c>
      <c r="N23" s="16"/>
      <c r="O23" s="13"/>
    </row>
    <row r="24" spans="1:15" s="2" customFormat="1" ht="35.1" customHeight="1">
      <c r="A24" s="1"/>
      <c r="B24" s="1"/>
      <c r="C24" s="1"/>
      <c r="D24" s="13"/>
      <c r="E24" s="29" t="s">
        <v>72</v>
      </c>
      <c r="F24" s="42">
        <f>SUM(F20:F23)</f>
        <v>20200</v>
      </c>
      <c r="G24" s="42">
        <f>SUM(G20:G23)</f>
        <v>1683.3333333333333</v>
      </c>
      <c r="H24" s="30"/>
      <c r="I24" s="31"/>
      <c r="J24" s="13"/>
      <c r="K24" s="14" t="s">
        <v>92</v>
      </c>
      <c r="L24" s="26">
        <v>0</v>
      </c>
      <c r="M24" s="67" t="s">
        <v>82</v>
      </c>
      <c r="N24" s="16"/>
      <c r="O24" s="13"/>
    </row>
    <row r="25" spans="1:15" s="2" customFormat="1" ht="35.1" customHeight="1">
      <c r="A25" s="1"/>
      <c r="B25" s="1"/>
      <c r="C25" s="1"/>
      <c r="D25" s="13"/>
      <c r="E25" s="14"/>
      <c r="F25" s="27"/>
      <c r="G25" s="27"/>
      <c r="H25" s="16"/>
      <c r="I25" s="17"/>
      <c r="J25" s="13"/>
      <c r="K25" s="29" t="s">
        <v>95</v>
      </c>
      <c r="L25" s="43">
        <f>SUM(L20:L24)</f>
        <v>984.83</v>
      </c>
      <c r="M25" s="32" t="s">
        <v>142</v>
      </c>
      <c r="N25" s="16"/>
      <c r="O25" s="13"/>
    </row>
    <row r="26" spans="1:15" s="2" customFormat="1" ht="35.1" customHeight="1">
      <c r="A26" s="2" t="s">
        <v>136</v>
      </c>
      <c r="B26" s="47" t="s">
        <v>6</v>
      </c>
      <c r="C26" s="1"/>
      <c r="D26" s="13"/>
      <c r="E26" s="14" t="s">
        <v>18</v>
      </c>
      <c r="F26" s="25" t="s">
        <v>6</v>
      </c>
      <c r="G26" s="25" t="s">
        <v>7</v>
      </c>
      <c r="H26" s="16" t="s">
        <v>8</v>
      </c>
      <c r="I26" s="18" t="s">
        <v>108</v>
      </c>
      <c r="J26" s="13"/>
      <c r="K26" s="14"/>
      <c r="L26" s="25"/>
      <c r="M26" s="18"/>
      <c r="N26" s="16"/>
      <c r="O26" s="13"/>
    </row>
    <row r="27" spans="1:15" s="2" customFormat="1" ht="35.1" customHeight="1">
      <c r="A27" s="2" t="s">
        <v>4</v>
      </c>
      <c r="B27" s="28">
        <v>5000</v>
      </c>
      <c r="C27" s="1"/>
      <c r="D27" s="13"/>
      <c r="E27" s="14" t="s">
        <v>19</v>
      </c>
      <c r="F27" s="28">
        <v>0</v>
      </c>
      <c r="G27" s="41">
        <f>SUM(EIGENTUM[[#This Row],[jährlich]]/12)</f>
        <v>0</v>
      </c>
      <c r="H27" s="16" t="s">
        <v>83</v>
      </c>
      <c r="I27" s="17"/>
      <c r="J27" s="13"/>
      <c r="K27" s="14"/>
      <c r="L27" s="15"/>
      <c r="M27" s="18"/>
      <c r="N27" s="16"/>
      <c r="O27" s="13"/>
    </row>
    <row r="28" spans="1:15" s="2" customFormat="1" ht="35.1" customHeight="1">
      <c r="A28" s="2" t="s">
        <v>69</v>
      </c>
      <c r="B28" s="28">
        <v>0</v>
      </c>
      <c r="C28" s="1"/>
      <c r="D28" s="13"/>
      <c r="E28" s="14" t="s">
        <v>20</v>
      </c>
      <c r="F28" s="28">
        <v>0</v>
      </c>
      <c r="G28" s="41">
        <f>SUM(EIGENTUM[[#This Row],[jährlich]]/12)</f>
        <v>0</v>
      </c>
      <c r="H28" s="16" t="s">
        <v>84</v>
      </c>
      <c r="I28" s="17"/>
      <c r="J28" s="13"/>
      <c r="K28" s="14"/>
      <c r="L28" s="15"/>
      <c r="M28" s="18"/>
      <c r="N28" s="16"/>
      <c r="O28" s="13"/>
    </row>
    <row r="29" spans="1:15" s="2" customFormat="1" ht="35.1" customHeight="1">
      <c r="A29" s="1"/>
      <c r="B29" s="1"/>
      <c r="C29" s="1"/>
      <c r="D29" s="13"/>
      <c r="E29" s="14" t="s">
        <v>21</v>
      </c>
      <c r="F29" s="28">
        <v>0</v>
      </c>
      <c r="G29" s="41">
        <f>SUM(EIGENTUM[[#This Row],[jährlich]]/12)</f>
        <v>0</v>
      </c>
      <c r="H29" s="16" t="s">
        <v>84</v>
      </c>
      <c r="I29" s="17"/>
      <c r="J29" s="13"/>
      <c r="K29" s="14"/>
      <c r="L29" s="15"/>
      <c r="M29" s="18"/>
      <c r="N29" s="16"/>
      <c r="O29" s="13"/>
    </row>
    <row r="30" spans="1:15" s="2" customFormat="1" ht="35.1" customHeight="1">
      <c r="A30" s="57" t="s">
        <v>149</v>
      </c>
      <c r="B30" s="57"/>
      <c r="C30" s="57"/>
      <c r="D30" s="13"/>
      <c r="E30" s="14" t="s">
        <v>22</v>
      </c>
      <c r="F30" s="28">
        <v>0</v>
      </c>
      <c r="G30" s="41">
        <f>SUM(EIGENTUM[[#This Row],[jährlich]]/12)</f>
        <v>0</v>
      </c>
      <c r="H30" s="16" t="s">
        <v>84</v>
      </c>
      <c r="I30" s="17"/>
      <c r="J30" s="13"/>
      <c r="K30" s="14"/>
      <c r="L30" s="15"/>
      <c r="M30" s="44"/>
      <c r="N30" s="16"/>
      <c r="O30" s="13"/>
    </row>
    <row r="31" spans="1:15" s="2" customFormat="1" ht="35.1" customHeight="1">
      <c r="A31" s="57"/>
      <c r="B31" s="57"/>
      <c r="C31" s="57"/>
      <c r="D31" s="13"/>
      <c r="E31" s="14" t="s">
        <v>23</v>
      </c>
      <c r="F31" s="28">
        <v>0</v>
      </c>
      <c r="G31" s="41">
        <f>SUM(EIGENTUM[[#This Row],[jährlich]]/12)</f>
        <v>0</v>
      </c>
      <c r="H31" s="16" t="s">
        <v>84</v>
      </c>
      <c r="I31" s="17"/>
      <c r="J31" s="13"/>
      <c r="K31" s="14"/>
      <c r="L31" s="15"/>
      <c r="M31" s="18"/>
      <c r="N31" s="16"/>
      <c r="O31" s="13"/>
    </row>
    <row r="32" spans="1:15" s="2" customFormat="1" ht="35.1" customHeight="1">
      <c r="A32" s="63"/>
      <c r="B32" s="63"/>
      <c r="C32" s="63"/>
      <c r="D32" s="13"/>
      <c r="E32" s="14" t="s">
        <v>24</v>
      </c>
      <c r="F32" s="28">
        <v>0</v>
      </c>
      <c r="G32" s="41">
        <f>SUM(EIGENTUM[[#This Row],[jährlich]]/12)</f>
        <v>0</v>
      </c>
      <c r="H32" s="16" t="s">
        <v>84</v>
      </c>
      <c r="I32" s="17"/>
      <c r="J32" s="13"/>
      <c r="K32" s="14"/>
      <c r="L32" s="15"/>
      <c r="M32" s="18"/>
      <c r="N32" s="16"/>
      <c r="O32" s="13"/>
    </row>
    <row r="33" spans="1:15" s="2" customFormat="1" ht="35.1" customHeight="1">
      <c r="A33" s="14"/>
      <c r="B33" s="15"/>
      <c r="C33" s="15"/>
      <c r="D33" s="13"/>
      <c r="E33" s="29" t="s">
        <v>73</v>
      </c>
      <c r="F33" s="42">
        <f>SUM(F27:F32)</f>
        <v>0</v>
      </c>
      <c r="G33" s="42">
        <f>SUM(G27:G32)</f>
        <v>0</v>
      </c>
      <c r="H33" s="30"/>
      <c r="I33" s="31"/>
      <c r="J33" s="13"/>
      <c r="K33" s="14"/>
      <c r="L33" s="15"/>
      <c r="M33" s="18"/>
      <c r="N33" s="16"/>
      <c r="O33" s="13"/>
    </row>
    <row r="34" spans="1:15" s="2" customFormat="1" ht="35.1" customHeight="1">
      <c r="A34" s="14"/>
      <c r="B34" s="15"/>
      <c r="C34" s="15"/>
      <c r="D34" s="13"/>
      <c r="E34" s="14"/>
      <c r="F34" s="27"/>
      <c r="G34" s="27"/>
      <c r="H34" s="16"/>
      <c r="I34" s="17"/>
      <c r="J34" s="13"/>
      <c r="K34" s="14"/>
      <c r="L34" s="15"/>
      <c r="M34" s="18"/>
      <c r="N34" s="16"/>
      <c r="O34" s="13"/>
    </row>
    <row r="35" spans="1:15" s="2" customFormat="1" ht="35.1" customHeight="1">
      <c r="A35" s="14"/>
      <c r="B35" s="15"/>
      <c r="C35" s="15"/>
      <c r="D35" s="13"/>
      <c r="E35" s="14" t="s">
        <v>25</v>
      </c>
      <c r="F35" s="15" t="s">
        <v>6</v>
      </c>
      <c r="G35" s="15" t="s">
        <v>7</v>
      </c>
      <c r="H35" s="16" t="s">
        <v>8</v>
      </c>
      <c r="I35" s="18" t="s">
        <v>108</v>
      </c>
      <c r="J35" s="13"/>
      <c r="K35" s="14"/>
      <c r="L35" s="15"/>
      <c r="M35" s="18"/>
      <c r="N35" s="16"/>
      <c r="O35" s="13"/>
    </row>
    <row r="36" spans="1:15" s="2" customFormat="1" ht="35.1" customHeight="1">
      <c r="A36" s="14"/>
      <c r="B36" s="15"/>
      <c r="C36" s="15"/>
      <c r="D36" s="13"/>
      <c r="E36" s="14" t="s">
        <v>26</v>
      </c>
      <c r="F36" s="41">
        <f>SUM(ENERGIE[[#This Row],[monatlich]]*12)</f>
        <v>720</v>
      </c>
      <c r="G36" s="28">
        <v>60</v>
      </c>
      <c r="H36" s="16" t="s">
        <v>84</v>
      </c>
      <c r="I36" s="51" t="s">
        <v>85</v>
      </c>
      <c r="J36" s="13"/>
      <c r="K36" s="14"/>
      <c r="L36" s="15"/>
      <c r="M36" s="18"/>
      <c r="N36" s="16"/>
      <c r="O36" s="13"/>
    </row>
    <row r="37" spans="1:15" s="2" customFormat="1" ht="35.1" customHeight="1">
      <c r="A37" s="14"/>
      <c r="B37" s="15"/>
      <c r="C37" s="15"/>
      <c r="D37" s="13"/>
      <c r="E37" s="14" t="s">
        <v>111</v>
      </c>
      <c r="F37" s="41">
        <f>SUM(I34+ENERGIE[[#This Row],[monatlich]]*12)</f>
        <v>300</v>
      </c>
      <c r="G37" s="28">
        <v>25</v>
      </c>
      <c r="H37" s="16" t="s">
        <v>83</v>
      </c>
      <c r="I37" s="51"/>
      <c r="J37" s="13"/>
      <c r="K37" s="14"/>
      <c r="L37" s="15"/>
      <c r="M37" s="18"/>
      <c r="N37" s="16"/>
      <c r="O37" s="13"/>
    </row>
    <row r="38" spans="1:15" s="2" customFormat="1" ht="35.1" customHeight="1">
      <c r="A38" s="14"/>
      <c r="B38" s="15"/>
      <c r="C38" s="15"/>
      <c r="D38" s="13"/>
      <c r="E38" s="14" t="s">
        <v>27</v>
      </c>
      <c r="F38" s="41">
        <f>SUM(ENERGIE[[#This Row],[monatlich]]*12)</f>
        <v>720</v>
      </c>
      <c r="G38" s="28">
        <v>60</v>
      </c>
      <c r="H38" s="16" t="s">
        <v>83</v>
      </c>
      <c r="I38" s="51" t="s">
        <v>96</v>
      </c>
      <c r="J38" s="13"/>
      <c r="K38" s="14"/>
      <c r="L38" s="15"/>
      <c r="M38" s="18"/>
      <c r="N38" s="16"/>
      <c r="O38" s="13"/>
    </row>
    <row r="39" spans="1:15" s="2" customFormat="1" ht="35.1" customHeight="1">
      <c r="A39" s="14"/>
      <c r="B39" s="15"/>
      <c r="C39" s="15"/>
      <c r="D39" s="13"/>
      <c r="E39" s="14" t="s">
        <v>28</v>
      </c>
      <c r="F39" s="41">
        <f>SUM(ENERGIE[[#This Row],[monatlich]]*12)</f>
        <v>264</v>
      </c>
      <c r="G39" s="28">
        <v>22</v>
      </c>
      <c r="H39" s="16" t="s">
        <v>83</v>
      </c>
      <c r="I39" s="51" t="s">
        <v>97</v>
      </c>
      <c r="J39" s="13"/>
      <c r="K39" s="14"/>
      <c r="L39" s="15"/>
      <c r="M39" s="18"/>
      <c r="N39" s="16"/>
      <c r="O39" s="13"/>
    </row>
    <row r="40" spans="1:15" s="2" customFormat="1" ht="35.1" customHeight="1">
      <c r="A40" s="14"/>
      <c r="B40" s="15"/>
      <c r="C40" s="15"/>
      <c r="D40" s="13"/>
      <c r="E40" s="14" t="s">
        <v>29</v>
      </c>
      <c r="F40" s="28">
        <v>335</v>
      </c>
      <c r="G40" s="41">
        <f>SUM(ENERGIE[[#This Row],[jährlich]]/12)</f>
        <v>27.916666666666668</v>
      </c>
      <c r="H40" s="16" t="s">
        <v>84</v>
      </c>
      <c r="I40" s="17"/>
      <c r="J40" s="13"/>
      <c r="K40" s="14"/>
      <c r="L40" s="15"/>
      <c r="M40" s="18"/>
      <c r="N40" s="16"/>
      <c r="O40" s="13"/>
    </row>
    <row r="41" spans="1:15" s="2" customFormat="1" ht="35.1" customHeight="1">
      <c r="A41" s="14"/>
      <c r="B41" s="15"/>
      <c r="C41" s="15"/>
      <c r="D41" s="13"/>
      <c r="E41" s="29" t="s">
        <v>74</v>
      </c>
      <c r="F41" s="42">
        <f>SUM(F36:F40)</f>
        <v>2339</v>
      </c>
      <c r="G41" s="42">
        <f>SUM(G36:G40)</f>
        <v>194.91666666666666</v>
      </c>
      <c r="H41" s="30"/>
      <c r="I41" s="31"/>
      <c r="J41" s="13"/>
      <c r="K41" s="14"/>
      <c r="L41" s="15"/>
      <c r="M41" s="18"/>
      <c r="N41" s="16"/>
      <c r="O41" s="13"/>
    </row>
    <row r="42" spans="1:15" s="2" customFormat="1" ht="35.1" customHeight="1">
      <c r="A42" s="14"/>
      <c r="B42" s="15"/>
      <c r="C42" s="15"/>
      <c r="D42" s="13"/>
      <c r="E42" s="14"/>
      <c r="F42" s="27"/>
      <c r="G42" s="27"/>
      <c r="H42" s="16"/>
      <c r="I42" s="17"/>
      <c r="J42" s="13"/>
      <c r="K42" s="13"/>
      <c r="L42" s="15"/>
      <c r="M42" s="18"/>
      <c r="N42" s="16"/>
      <c r="O42" s="13"/>
    </row>
    <row r="43" spans="1:15" s="2" customFormat="1" ht="35.1" customHeight="1">
      <c r="A43" s="14"/>
      <c r="B43" s="15"/>
      <c r="C43" s="15"/>
      <c r="D43" s="13"/>
      <c r="E43" s="14" t="s">
        <v>33</v>
      </c>
      <c r="F43" s="15" t="s">
        <v>6</v>
      </c>
      <c r="G43" s="15" t="s">
        <v>7</v>
      </c>
      <c r="H43" s="16" t="s">
        <v>8</v>
      </c>
      <c r="I43" s="18" t="s">
        <v>108</v>
      </c>
      <c r="J43" s="13"/>
      <c r="K43" s="14"/>
      <c r="L43" s="15"/>
      <c r="M43" s="18"/>
      <c r="N43" s="16"/>
      <c r="O43" s="13"/>
    </row>
    <row r="44" spans="1:15" s="2" customFormat="1" ht="35.1" customHeight="1">
      <c r="A44" s="14"/>
      <c r="B44" s="15"/>
      <c r="C44" s="15"/>
      <c r="D44" s="13"/>
      <c r="E44" s="14" t="s">
        <v>30</v>
      </c>
      <c r="F44" s="28">
        <v>5500</v>
      </c>
      <c r="G44" s="41">
        <f>SUM(STEUERN[[#This Row],[jährlich]]/12)</f>
        <v>458.33333333333331</v>
      </c>
      <c r="H44" s="16" t="s">
        <v>84</v>
      </c>
      <c r="I44" s="51" t="s">
        <v>139</v>
      </c>
      <c r="J44" s="13"/>
      <c r="K44" s="14"/>
      <c r="L44" s="15"/>
      <c r="M44" s="18"/>
      <c r="N44" s="16"/>
      <c r="O44" s="13"/>
    </row>
    <row r="45" spans="1:15" s="2" customFormat="1" ht="35.1" customHeight="1">
      <c r="A45" s="14"/>
      <c r="B45" s="15"/>
      <c r="C45" s="15"/>
      <c r="D45" s="13"/>
      <c r="E45" s="14" t="s">
        <v>31</v>
      </c>
      <c r="F45" s="28">
        <v>500</v>
      </c>
      <c r="G45" s="41">
        <f>SUM(STEUERN[[#This Row],[jährlich]]/12)</f>
        <v>41.666666666666664</v>
      </c>
      <c r="H45" s="16" t="s">
        <v>84</v>
      </c>
      <c r="I45" s="17"/>
      <c r="J45" s="13"/>
      <c r="K45" s="14"/>
      <c r="L45" s="15"/>
      <c r="M45" s="18"/>
      <c r="N45" s="16"/>
      <c r="O45" s="13"/>
    </row>
    <row r="46" spans="1:15" s="2" customFormat="1" ht="35.1" customHeight="1">
      <c r="A46" s="14"/>
      <c r="B46" s="15"/>
      <c r="C46" s="15"/>
      <c r="D46" s="13"/>
      <c r="E46" s="14" t="s">
        <v>32</v>
      </c>
      <c r="F46" s="28">
        <v>50</v>
      </c>
      <c r="G46" s="41">
        <f>SUM(STEUERN[[#This Row],[jährlich]]/12)</f>
        <v>4.166666666666667</v>
      </c>
      <c r="H46" s="16" t="s">
        <v>84</v>
      </c>
      <c r="I46" s="17"/>
      <c r="J46" s="13"/>
      <c r="K46" s="14"/>
      <c r="L46" s="15"/>
      <c r="M46" s="18"/>
      <c r="N46" s="16"/>
      <c r="O46" s="13"/>
    </row>
    <row r="47" spans="1:15" s="2" customFormat="1" ht="35.1" customHeight="1">
      <c r="A47" s="14"/>
      <c r="B47" s="15"/>
      <c r="C47" s="15"/>
      <c r="D47" s="13"/>
      <c r="E47" s="29" t="s">
        <v>75</v>
      </c>
      <c r="F47" s="42">
        <f>SUM(F44:F46)</f>
        <v>6050</v>
      </c>
      <c r="G47" s="42">
        <f>SUM(G44:G46)</f>
        <v>504.16666666666669</v>
      </c>
      <c r="H47" s="30"/>
      <c r="I47" s="31"/>
      <c r="J47" s="13"/>
      <c r="K47" s="14"/>
      <c r="L47" s="15"/>
      <c r="M47" s="18"/>
      <c r="N47" s="16"/>
      <c r="O47" s="13"/>
    </row>
    <row r="48" spans="1:15" s="2" customFormat="1" ht="35.1" customHeight="1">
      <c r="A48" s="14"/>
      <c r="B48" s="15"/>
      <c r="C48" s="15"/>
      <c r="D48" s="13"/>
      <c r="E48" s="14"/>
      <c r="F48" s="27"/>
      <c r="G48" s="27"/>
      <c r="H48" s="16"/>
      <c r="I48" s="17"/>
      <c r="J48" s="13"/>
      <c r="K48" s="14"/>
      <c r="L48" s="15"/>
      <c r="M48" s="18"/>
      <c r="N48" s="16"/>
      <c r="O48" s="13"/>
    </row>
    <row r="49" spans="1:15" s="2" customFormat="1" ht="35.1" customHeight="1">
      <c r="A49" s="14"/>
      <c r="B49" s="15"/>
      <c r="C49" s="15"/>
      <c r="D49" s="13"/>
      <c r="E49" s="14" t="s">
        <v>34</v>
      </c>
      <c r="F49" s="15" t="s">
        <v>6</v>
      </c>
      <c r="G49" s="15" t="s">
        <v>7</v>
      </c>
      <c r="H49" s="16" t="s">
        <v>8</v>
      </c>
      <c r="I49" s="18" t="s">
        <v>108</v>
      </c>
      <c r="J49" s="13"/>
      <c r="K49" s="14"/>
      <c r="L49" s="15"/>
      <c r="M49" s="18"/>
      <c r="N49" s="16"/>
      <c r="O49" s="13"/>
    </row>
    <row r="50" spans="1:15" s="2" customFormat="1" ht="57.75" customHeight="1">
      <c r="A50" s="14"/>
      <c r="B50" s="15"/>
      <c r="C50" s="15"/>
      <c r="D50" s="13"/>
      <c r="E50" s="14" t="s">
        <v>13</v>
      </c>
      <c r="F50" s="41">
        <f>SUM(VERSICHERUNGEN[[#This Row],[monatlich]]*12)</f>
        <v>4800</v>
      </c>
      <c r="G50" s="28">
        <v>400</v>
      </c>
      <c r="H50" s="16" t="s">
        <v>83</v>
      </c>
      <c r="I50" s="64" t="s">
        <v>141</v>
      </c>
      <c r="J50" s="13"/>
      <c r="K50" s="14"/>
      <c r="L50" s="15"/>
      <c r="M50" s="18"/>
      <c r="N50" s="16"/>
      <c r="O50" s="13"/>
    </row>
    <row r="51" spans="1:15" s="2" customFormat="1" ht="35.1" customHeight="1">
      <c r="A51" s="14"/>
      <c r="B51" s="15"/>
      <c r="C51" s="15"/>
      <c r="D51" s="13"/>
      <c r="E51" s="14" t="s">
        <v>14</v>
      </c>
      <c r="F51" s="41">
        <f>SUM(VERSICHERUNGEN[[#This Row],[monatlich]]*12)</f>
        <v>600</v>
      </c>
      <c r="G51" s="28">
        <v>50</v>
      </c>
      <c r="H51" s="16" t="s">
        <v>83</v>
      </c>
      <c r="I51" s="51"/>
      <c r="J51" s="13"/>
      <c r="K51" s="14"/>
      <c r="L51" s="15"/>
      <c r="M51" s="18"/>
      <c r="N51" s="16"/>
      <c r="O51" s="13"/>
    </row>
    <row r="52" spans="1:15" s="2" customFormat="1" ht="35.1" customHeight="1">
      <c r="A52" s="14"/>
      <c r="B52" s="15"/>
      <c r="C52" s="15"/>
      <c r="D52" s="13"/>
      <c r="E52" s="14" t="s">
        <v>35</v>
      </c>
      <c r="F52" s="28">
        <v>400</v>
      </c>
      <c r="G52" s="41">
        <f>SUM(VERSICHERUNGEN[[#This Row],[jährlich]]/12)</f>
        <v>33.333333333333336</v>
      </c>
      <c r="H52" s="16" t="s">
        <v>84</v>
      </c>
      <c r="I52" s="51" t="s">
        <v>96</v>
      </c>
      <c r="J52" s="13"/>
      <c r="K52" s="14"/>
      <c r="L52" s="15"/>
      <c r="M52" s="18"/>
      <c r="N52" s="16"/>
      <c r="O52" s="13"/>
    </row>
    <row r="53" spans="1:15" s="2" customFormat="1" ht="35.1" customHeight="1">
      <c r="A53" s="14"/>
      <c r="B53" s="15"/>
      <c r="C53" s="15"/>
      <c r="D53" s="13"/>
      <c r="E53" s="14" t="s">
        <v>45</v>
      </c>
      <c r="F53" s="28">
        <v>0</v>
      </c>
      <c r="G53" s="41">
        <f>SUM(VERSICHERUNGEN[[#This Row],[jährlich]]/12)</f>
        <v>0</v>
      </c>
      <c r="H53" s="16" t="s">
        <v>84</v>
      </c>
      <c r="I53" s="51" t="s">
        <v>98</v>
      </c>
      <c r="J53" s="13"/>
      <c r="K53" s="14"/>
      <c r="L53" s="15"/>
      <c r="M53" s="18"/>
      <c r="N53" s="16"/>
      <c r="O53" s="13"/>
    </row>
    <row r="54" spans="1:15" s="2" customFormat="1" ht="35.1" customHeight="1">
      <c r="A54" s="14"/>
      <c r="B54" s="15"/>
      <c r="C54" s="15"/>
      <c r="D54" s="13"/>
      <c r="E54" s="29" t="s">
        <v>76</v>
      </c>
      <c r="F54" s="42">
        <f>SUM(F50:F53)</f>
        <v>5800</v>
      </c>
      <c r="G54" s="42">
        <f>SUM(G50:G53)</f>
        <v>483.33333333333331</v>
      </c>
      <c r="H54" s="30"/>
      <c r="I54" s="31"/>
      <c r="J54" s="13"/>
      <c r="K54" s="14"/>
      <c r="L54" s="15"/>
      <c r="M54" s="18"/>
      <c r="N54" s="16"/>
      <c r="O54" s="13"/>
    </row>
    <row r="55" spans="1:15" s="2" customFormat="1" ht="35.1" customHeight="1">
      <c r="A55" s="14"/>
      <c r="B55" s="15"/>
      <c r="C55" s="15"/>
      <c r="D55" s="13"/>
      <c r="E55" s="14"/>
      <c r="F55" s="27"/>
      <c r="G55" s="27"/>
      <c r="H55" s="16"/>
      <c r="I55" s="17"/>
      <c r="J55" s="13"/>
      <c r="K55" s="14"/>
      <c r="L55" s="15"/>
      <c r="M55" s="18"/>
      <c r="N55" s="16"/>
      <c r="O55" s="13"/>
    </row>
    <row r="56" spans="1:15" s="2" customFormat="1" ht="35.1" customHeight="1">
      <c r="A56" s="14"/>
      <c r="B56" s="15"/>
      <c r="C56" s="15"/>
      <c r="D56" s="13"/>
      <c r="E56" s="14" t="s">
        <v>39</v>
      </c>
      <c r="F56" s="15" t="s">
        <v>6</v>
      </c>
      <c r="G56" s="15" t="s">
        <v>7</v>
      </c>
      <c r="H56" s="16" t="s">
        <v>8</v>
      </c>
      <c r="I56" s="18" t="s">
        <v>108</v>
      </c>
      <c r="J56" s="13"/>
      <c r="K56" s="14"/>
      <c r="L56" s="15"/>
      <c r="M56" s="18"/>
      <c r="N56" s="16"/>
      <c r="O56" s="13"/>
    </row>
    <row r="57" spans="1:15" s="2" customFormat="1" ht="35.1" customHeight="1">
      <c r="A57" s="14"/>
      <c r="B57" s="15"/>
      <c r="C57" s="15"/>
      <c r="D57" s="13"/>
      <c r="E57" s="14" t="s">
        <v>36</v>
      </c>
      <c r="F57" s="28">
        <v>170</v>
      </c>
      <c r="G57" s="41">
        <f>SUM(ÖVVELO[[#This Row],[jährlich]]/12)</f>
        <v>14.166666666666666</v>
      </c>
      <c r="H57" s="16" t="s">
        <v>84</v>
      </c>
      <c r="I57" s="51" t="s">
        <v>145</v>
      </c>
      <c r="J57" s="13"/>
      <c r="K57" s="14"/>
      <c r="L57" s="15"/>
      <c r="M57" s="18"/>
      <c r="N57" s="16"/>
      <c r="O57" s="13"/>
    </row>
    <row r="58" spans="1:15" s="2" customFormat="1" ht="35.1" customHeight="1">
      <c r="A58" s="14"/>
      <c r="B58" s="15"/>
      <c r="C58" s="15"/>
      <c r="D58" s="13"/>
      <c r="E58" s="14" t="s">
        <v>37</v>
      </c>
      <c r="F58" s="41">
        <f>SUM(ÖVVELO[[#This Row],[monatlich]]*12)</f>
        <v>240</v>
      </c>
      <c r="G58" s="28">
        <v>20</v>
      </c>
      <c r="H58" s="16" t="s">
        <v>83</v>
      </c>
      <c r="I58" s="17"/>
      <c r="J58" s="13"/>
      <c r="K58" s="14"/>
      <c r="L58" s="15"/>
      <c r="M58" s="18"/>
      <c r="N58" s="16"/>
      <c r="O58" s="13"/>
    </row>
    <row r="59" spans="1:15" s="2" customFormat="1" ht="35.1" customHeight="1">
      <c r="A59" s="14"/>
      <c r="B59" s="15"/>
      <c r="C59" s="15"/>
      <c r="D59" s="13"/>
      <c r="E59" s="14" t="s">
        <v>38</v>
      </c>
      <c r="F59" s="28">
        <v>0</v>
      </c>
      <c r="G59" s="41">
        <f>SUM(ÖVVELO[[#This Row],[jährlich]]/12)</f>
        <v>0</v>
      </c>
      <c r="H59" s="16" t="s">
        <v>84</v>
      </c>
      <c r="I59" s="17"/>
      <c r="J59" s="13"/>
      <c r="K59" s="14"/>
      <c r="L59" s="15"/>
      <c r="M59" s="18"/>
      <c r="N59" s="16"/>
      <c r="O59" s="13"/>
    </row>
    <row r="60" spans="1:15" s="2" customFormat="1" ht="35.1" customHeight="1">
      <c r="A60" s="14"/>
      <c r="B60" s="15"/>
      <c r="C60" s="15"/>
      <c r="D60" s="13"/>
      <c r="E60" s="29" t="s">
        <v>77</v>
      </c>
      <c r="F60" s="42">
        <f>SUM(F57:F59)</f>
        <v>410</v>
      </c>
      <c r="G60" s="42">
        <f>SUM(G57:G59)</f>
        <v>34.166666666666664</v>
      </c>
      <c r="H60" s="30"/>
      <c r="I60" s="31"/>
      <c r="J60" s="13"/>
      <c r="K60" s="14"/>
      <c r="L60" s="15"/>
      <c r="M60" s="18"/>
      <c r="N60" s="16"/>
      <c r="O60" s="13"/>
    </row>
    <row r="61" spans="1:15" s="2" customFormat="1" ht="35.1" customHeight="1">
      <c r="A61" s="14"/>
      <c r="B61" s="15"/>
      <c r="C61" s="15"/>
      <c r="D61" s="13"/>
      <c r="E61" s="14"/>
      <c r="F61" s="27"/>
      <c r="G61" s="27"/>
      <c r="H61" s="16"/>
      <c r="I61" s="17"/>
      <c r="J61" s="13"/>
      <c r="K61" s="14"/>
      <c r="L61" s="15"/>
      <c r="M61" s="18"/>
      <c r="N61" s="16"/>
      <c r="O61" s="13"/>
    </row>
    <row r="62" spans="1:15" s="2" customFormat="1" ht="35.1" customHeight="1">
      <c r="A62" s="14"/>
      <c r="B62" s="15"/>
      <c r="C62" s="15"/>
      <c r="D62" s="13"/>
      <c r="E62" s="14" t="s">
        <v>40</v>
      </c>
      <c r="F62" s="15" t="s">
        <v>6</v>
      </c>
      <c r="G62" s="15" t="s">
        <v>7</v>
      </c>
      <c r="H62" s="16" t="s">
        <v>8</v>
      </c>
      <c r="I62" s="18" t="s">
        <v>108</v>
      </c>
      <c r="J62" s="13"/>
      <c r="K62" s="14"/>
      <c r="L62" s="15"/>
      <c r="M62" s="18"/>
      <c r="N62" s="16"/>
      <c r="O62" s="13"/>
    </row>
    <row r="63" spans="1:15" s="2" customFormat="1" ht="35.1" customHeight="1">
      <c r="A63" s="14"/>
      <c r="B63" s="15"/>
      <c r="C63" s="15"/>
      <c r="D63" s="13"/>
      <c r="E63" s="14" t="s">
        <v>41</v>
      </c>
      <c r="F63" s="28">
        <v>300</v>
      </c>
      <c r="G63" s="41">
        <f>SUM(FAHRZEUGE[[#This Row],[jährlich]]/12)</f>
        <v>25</v>
      </c>
      <c r="H63" s="16" t="s">
        <v>84</v>
      </c>
      <c r="I63" s="17"/>
      <c r="J63" s="13"/>
      <c r="K63" s="14"/>
      <c r="L63" s="15"/>
      <c r="M63" s="18"/>
      <c r="N63" s="16"/>
      <c r="O63" s="13"/>
    </row>
    <row r="64" spans="1:15" s="2" customFormat="1" ht="35.1" customHeight="1">
      <c r="A64" s="14"/>
      <c r="B64" s="15"/>
      <c r="C64" s="15"/>
      <c r="D64" s="13"/>
      <c r="E64" s="14" t="s">
        <v>42</v>
      </c>
      <c r="F64" s="28">
        <v>800</v>
      </c>
      <c r="G64" s="41">
        <f>SUM(FAHRZEUGE[[#This Row],[jährlich]]/12)</f>
        <v>66.666666666666671</v>
      </c>
      <c r="H64" s="16" t="s">
        <v>84</v>
      </c>
      <c r="I64" s="51" t="s">
        <v>96</v>
      </c>
      <c r="J64" s="13"/>
      <c r="K64" s="14"/>
      <c r="L64" s="15"/>
      <c r="M64" s="18"/>
      <c r="N64" s="16"/>
      <c r="O64" s="13"/>
    </row>
    <row r="65" spans="1:15" s="2" customFormat="1" ht="35.1" customHeight="1">
      <c r="A65" s="14"/>
      <c r="B65" s="15"/>
      <c r="C65" s="15"/>
      <c r="D65" s="13"/>
      <c r="E65" s="14" t="s">
        <v>43</v>
      </c>
      <c r="F65" s="41">
        <f>SUM(FAHRZEUGE[[#This Row],[monatlich]]*12)</f>
        <v>1200</v>
      </c>
      <c r="G65" s="28">
        <v>100</v>
      </c>
      <c r="H65" s="16" t="s">
        <v>83</v>
      </c>
      <c r="I65" s="17"/>
      <c r="J65" s="13"/>
      <c r="K65" s="14"/>
      <c r="L65" s="15"/>
      <c r="M65" s="18"/>
      <c r="N65" s="16"/>
      <c r="O65" s="13"/>
    </row>
    <row r="66" spans="1:15" s="2" customFormat="1" ht="35.1" customHeight="1">
      <c r="A66" s="14"/>
      <c r="B66" s="15"/>
      <c r="C66" s="15"/>
      <c r="D66" s="13"/>
      <c r="E66" s="14" t="s">
        <v>44</v>
      </c>
      <c r="F66" s="28">
        <v>1000</v>
      </c>
      <c r="G66" s="41">
        <f>SUM(FAHRZEUGE[[#This Row],[jährlich]]/12)</f>
        <v>83.333333333333329</v>
      </c>
      <c r="H66" s="16" t="s">
        <v>84</v>
      </c>
      <c r="I66" s="17"/>
      <c r="J66" s="13"/>
      <c r="K66" s="14"/>
      <c r="L66" s="15"/>
      <c r="M66" s="18"/>
      <c r="N66" s="16"/>
      <c r="O66" s="13"/>
    </row>
    <row r="67" spans="1:15" s="2" customFormat="1" ht="35.1" customHeight="1">
      <c r="A67" s="14"/>
      <c r="B67" s="15"/>
      <c r="C67" s="15"/>
      <c r="D67" s="13"/>
      <c r="E67" s="14" t="s">
        <v>86</v>
      </c>
      <c r="F67" s="41">
        <f>SUM(FAHRZEUGE[[#This Row],[monatlich]]*12)</f>
        <v>1200</v>
      </c>
      <c r="G67" s="28">
        <v>100</v>
      </c>
      <c r="H67" s="16" t="s">
        <v>84</v>
      </c>
      <c r="I67" s="51" t="s">
        <v>151</v>
      </c>
      <c r="J67" s="13"/>
      <c r="K67" s="14"/>
      <c r="L67" s="15"/>
      <c r="M67" s="18"/>
      <c r="N67" s="16"/>
      <c r="O67" s="13"/>
    </row>
    <row r="68" spans="1:15" s="2" customFormat="1" ht="35.1" customHeight="1">
      <c r="A68" s="14"/>
      <c r="B68" s="15"/>
      <c r="C68" s="15"/>
      <c r="D68" s="13"/>
      <c r="E68" s="13" t="s">
        <v>87</v>
      </c>
      <c r="F68" s="41">
        <f>SUM(FAHRZEUGE[[#This Row],[monatlich]]*12)</f>
        <v>0</v>
      </c>
      <c r="G68" s="28">
        <v>0</v>
      </c>
      <c r="H68" s="16" t="s">
        <v>83</v>
      </c>
      <c r="I68" s="17"/>
      <c r="J68" s="13"/>
      <c r="K68" s="14"/>
      <c r="L68" s="15"/>
      <c r="M68" s="18"/>
      <c r="N68" s="16"/>
      <c r="O68" s="13"/>
    </row>
    <row r="69" spans="1:15" s="2" customFormat="1" ht="35.1" customHeight="1">
      <c r="A69" s="14"/>
      <c r="B69" s="15"/>
      <c r="C69" s="15"/>
      <c r="D69" s="13"/>
      <c r="E69" s="29" t="s">
        <v>78</v>
      </c>
      <c r="F69" s="42">
        <f>SUM(F63:F68)</f>
        <v>4500</v>
      </c>
      <c r="G69" s="42">
        <f>SUM(G63:G68)</f>
        <v>375</v>
      </c>
      <c r="H69" s="30"/>
      <c r="I69" s="31"/>
      <c r="J69" s="13"/>
      <c r="K69" s="14"/>
      <c r="L69" s="15"/>
      <c r="M69" s="18"/>
      <c r="N69" s="16"/>
      <c r="O69" s="13"/>
    </row>
    <row r="70" spans="1:15" s="2" customFormat="1" ht="35.1" customHeight="1">
      <c r="A70" s="14"/>
      <c r="B70" s="15"/>
      <c r="C70" s="15"/>
      <c r="D70" s="13"/>
      <c r="E70" s="14"/>
      <c r="F70" s="27"/>
      <c r="G70" s="27"/>
      <c r="H70" s="16"/>
      <c r="I70" s="17"/>
      <c r="J70" s="13"/>
      <c r="K70" s="14"/>
      <c r="L70" s="15"/>
      <c r="M70" s="18"/>
      <c r="N70" s="16"/>
      <c r="O70" s="13"/>
    </row>
    <row r="71" spans="1:15" s="2" customFormat="1" ht="35.1" customHeight="1">
      <c r="A71" s="14"/>
      <c r="B71" s="15"/>
      <c r="C71" s="15"/>
      <c r="D71" s="13"/>
      <c r="E71" s="14" t="s">
        <v>46</v>
      </c>
      <c r="F71" s="15" t="s">
        <v>6</v>
      </c>
      <c r="G71" s="15" t="s">
        <v>7</v>
      </c>
      <c r="H71" s="16" t="s">
        <v>8</v>
      </c>
      <c r="I71" s="18" t="s">
        <v>108</v>
      </c>
      <c r="J71" s="13"/>
      <c r="K71" s="14"/>
      <c r="L71" s="15"/>
      <c r="M71" s="18"/>
      <c r="N71" s="16"/>
      <c r="O71" s="13"/>
    </row>
    <row r="72" spans="1:15" s="2" customFormat="1" ht="35.1" customHeight="1">
      <c r="A72" s="14"/>
      <c r="B72" s="15"/>
      <c r="C72" s="15"/>
      <c r="D72" s="13"/>
      <c r="E72" s="14" t="s">
        <v>110</v>
      </c>
      <c r="F72" s="41">
        <f>SUM(VERSCHIEDENES[[#This Row],[monatlich]]*12)</f>
        <v>72</v>
      </c>
      <c r="G72" s="28">
        <v>6</v>
      </c>
      <c r="H72" s="16" t="s">
        <v>83</v>
      </c>
      <c r="I72" s="51" t="s">
        <v>99</v>
      </c>
      <c r="J72" s="13"/>
      <c r="K72" s="14"/>
      <c r="L72" s="15"/>
      <c r="M72" s="18"/>
      <c r="N72" s="16"/>
      <c r="O72" s="13"/>
    </row>
    <row r="73" spans="1:15" s="2" customFormat="1" ht="35.1" customHeight="1">
      <c r="A73" s="14"/>
      <c r="B73" s="15"/>
      <c r="C73" s="15"/>
      <c r="D73" s="13"/>
      <c r="E73" s="14" t="s">
        <v>48</v>
      </c>
      <c r="F73" s="28">
        <v>0</v>
      </c>
      <c r="G73" s="41">
        <f>SUM(VERSCHIEDENES[[#This Row],[jährlich]]/12)</f>
        <v>0</v>
      </c>
      <c r="H73" s="16" t="s">
        <v>84</v>
      </c>
      <c r="I73" s="51"/>
      <c r="J73" s="13"/>
      <c r="K73" s="14"/>
      <c r="L73" s="15"/>
      <c r="M73" s="18"/>
      <c r="N73" s="16"/>
      <c r="O73" s="13"/>
    </row>
    <row r="74" spans="1:15" s="2" customFormat="1" ht="35.1" customHeight="1">
      <c r="A74" s="14"/>
      <c r="B74" s="15"/>
      <c r="C74" s="15"/>
      <c r="D74" s="13"/>
      <c r="E74" s="14" t="s">
        <v>49</v>
      </c>
      <c r="F74" s="28">
        <v>100</v>
      </c>
      <c r="G74" s="41">
        <f>SUM(VERSCHIEDENES[[#This Row],[jährlich]]/12)</f>
        <v>8.3333333333333339</v>
      </c>
      <c r="H74" s="16" t="s">
        <v>84</v>
      </c>
      <c r="I74" s="51" t="s">
        <v>100</v>
      </c>
      <c r="J74" s="13"/>
      <c r="K74" s="14"/>
      <c r="L74" s="15"/>
      <c r="M74" s="18"/>
      <c r="N74" s="16"/>
      <c r="O74" s="13"/>
    </row>
    <row r="75" spans="1:15" s="2" customFormat="1" ht="35.1" customHeight="1">
      <c r="A75" s="14"/>
      <c r="B75" s="15"/>
      <c r="C75" s="15"/>
      <c r="D75" s="13"/>
      <c r="E75" s="14" t="s">
        <v>50</v>
      </c>
      <c r="F75" s="41">
        <f>SUM(VERSCHIEDENES[[#This Row],[monatlich]]*12)</f>
        <v>360</v>
      </c>
      <c r="G75" s="28">
        <v>30</v>
      </c>
      <c r="H75" s="16" t="s">
        <v>84</v>
      </c>
      <c r="I75" s="51"/>
      <c r="J75" s="13"/>
      <c r="K75" s="14"/>
      <c r="L75" s="15"/>
      <c r="M75" s="18"/>
      <c r="N75" s="16"/>
      <c r="O75" s="13"/>
    </row>
    <row r="76" spans="1:15" s="2" customFormat="1" ht="35.1" customHeight="1">
      <c r="A76" s="14"/>
      <c r="B76" s="15"/>
      <c r="C76" s="15"/>
      <c r="D76" s="13"/>
      <c r="E76" s="14" t="s">
        <v>51</v>
      </c>
      <c r="F76" s="28">
        <v>200</v>
      </c>
      <c r="G76" s="41">
        <f>SUM(VERSCHIEDENES[[#This Row],[jährlich]]/12)</f>
        <v>16.666666666666668</v>
      </c>
      <c r="H76" s="16" t="s">
        <v>83</v>
      </c>
      <c r="I76" s="51"/>
      <c r="J76" s="13"/>
      <c r="K76" s="14"/>
      <c r="L76" s="15"/>
      <c r="M76" s="18"/>
      <c r="N76" s="16"/>
      <c r="O76" s="13"/>
    </row>
    <row r="77" spans="1:15" s="2" customFormat="1" ht="35.1" customHeight="1">
      <c r="A77" s="14"/>
      <c r="B77" s="15"/>
      <c r="C77" s="15"/>
      <c r="D77" s="13"/>
      <c r="E77" s="14" t="s">
        <v>52</v>
      </c>
      <c r="F77" s="28">
        <v>0</v>
      </c>
      <c r="G77" s="41">
        <f>SUM(VERSCHIEDENES[[#This Row],[jährlich]]/12)</f>
        <v>0</v>
      </c>
      <c r="H77" s="16" t="s">
        <v>83</v>
      </c>
      <c r="I77" s="51"/>
      <c r="J77" s="13"/>
      <c r="K77" s="14"/>
      <c r="L77" s="15"/>
      <c r="M77" s="18"/>
      <c r="N77" s="16"/>
      <c r="O77" s="13"/>
    </row>
    <row r="78" spans="1:15" s="2" customFormat="1" ht="35.1" customHeight="1">
      <c r="A78" s="14"/>
      <c r="B78" s="15"/>
      <c r="C78" s="15"/>
      <c r="D78" s="13"/>
      <c r="E78" s="14" t="s">
        <v>53</v>
      </c>
      <c r="F78" s="41">
        <f>SUM(VERSCHIEDENES[[#This Row],[monatlich]]*12)</f>
        <v>0</v>
      </c>
      <c r="G78" s="28">
        <v>0</v>
      </c>
      <c r="H78" s="16" t="s">
        <v>83</v>
      </c>
      <c r="I78" s="51" t="s">
        <v>101</v>
      </c>
      <c r="J78" s="13"/>
      <c r="K78" s="14"/>
      <c r="L78" s="15"/>
      <c r="M78" s="18"/>
      <c r="N78" s="16"/>
      <c r="O78" s="13"/>
    </row>
    <row r="79" spans="1:15" s="2" customFormat="1" ht="35.1" customHeight="1">
      <c r="A79" s="14"/>
      <c r="B79" s="15"/>
      <c r="C79" s="15"/>
      <c r="D79" s="13"/>
      <c r="E79" s="29" t="s">
        <v>79</v>
      </c>
      <c r="F79" s="42">
        <f>SUM(F72:F78)</f>
        <v>732</v>
      </c>
      <c r="G79" s="42">
        <f>SUM(G72:G78)</f>
        <v>61</v>
      </c>
      <c r="H79" s="30"/>
      <c r="I79" s="31"/>
      <c r="J79" s="13"/>
      <c r="K79" s="14"/>
      <c r="L79" s="15"/>
      <c r="M79" s="18"/>
      <c r="N79" s="16"/>
      <c r="O79" s="13"/>
    </row>
    <row r="80" spans="1:15" s="2" customFormat="1" ht="34.5" customHeight="1">
      <c r="A80" s="14"/>
      <c r="B80" s="15"/>
      <c r="C80" s="15"/>
      <c r="D80" s="13"/>
      <c r="E80" s="14"/>
      <c r="F80" s="27"/>
      <c r="G80" s="27"/>
      <c r="H80" s="16"/>
      <c r="I80" s="17"/>
      <c r="J80" s="13"/>
      <c r="K80" s="14"/>
      <c r="L80" s="15"/>
      <c r="M80" s="18"/>
      <c r="N80" s="16"/>
      <c r="O80" s="13"/>
    </row>
    <row r="81" spans="1:15" s="2" customFormat="1" ht="35.1" customHeight="1">
      <c r="A81" s="14"/>
      <c r="B81" s="15"/>
      <c r="C81" s="15"/>
      <c r="D81" s="13"/>
      <c r="E81" s="23" t="s">
        <v>55</v>
      </c>
      <c r="F81" s="15"/>
      <c r="G81" s="15"/>
      <c r="H81" s="16"/>
      <c r="I81" s="18"/>
      <c r="J81" s="13"/>
      <c r="K81" s="14"/>
      <c r="L81" s="15"/>
      <c r="M81" s="18"/>
      <c r="N81" s="16"/>
      <c r="O81" s="13"/>
    </row>
    <row r="82" spans="1:15" s="2" customFormat="1" ht="35.1" customHeight="1">
      <c r="A82" s="14"/>
      <c r="B82" s="15"/>
      <c r="C82" s="15"/>
      <c r="D82" s="13"/>
      <c r="E82" s="14" t="s">
        <v>56</v>
      </c>
      <c r="F82" s="15" t="s">
        <v>6</v>
      </c>
      <c r="G82" s="15" t="s">
        <v>7</v>
      </c>
      <c r="H82" s="16" t="s">
        <v>8</v>
      </c>
      <c r="I82" s="18" t="s">
        <v>108</v>
      </c>
      <c r="J82" s="13"/>
      <c r="K82" s="14"/>
      <c r="L82" s="15"/>
      <c r="M82" s="18"/>
      <c r="N82" s="16"/>
      <c r="O82" s="13"/>
    </row>
    <row r="83" spans="1:15" s="2" customFormat="1" ht="35.1" customHeight="1">
      <c r="A83" s="14"/>
      <c r="B83" s="15"/>
      <c r="C83" s="15"/>
      <c r="D83" s="13"/>
      <c r="E83" s="14" t="s">
        <v>57</v>
      </c>
      <c r="F83" s="40">
        <f>SUM(HAUSHALT[[#This Row],[monatlich]]*12)</f>
        <v>5400</v>
      </c>
      <c r="G83" s="26">
        <v>450</v>
      </c>
      <c r="H83" s="16" t="s">
        <v>83</v>
      </c>
      <c r="I83" s="67" t="s">
        <v>146</v>
      </c>
      <c r="J83" s="13"/>
      <c r="K83" s="14"/>
      <c r="L83" s="15"/>
      <c r="M83" s="18"/>
      <c r="N83" s="16"/>
      <c r="O83" s="13"/>
    </row>
    <row r="84" spans="1:15" s="2" customFormat="1" ht="35.1" customHeight="1">
      <c r="A84" s="14"/>
      <c r="B84" s="15"/>
      <c r="C84" s="15"/>
      <c r="D84" s="13"/>
      <c r="E84" s="14" t="s">
        <v>58</v>
      </c>
      <c r="F84" s="40">
        <f>SUM(HAUSHALT[[#This Row],[monatlich]]*12)</f>
        <v>360</v>
      </c>
      <c r="G84" s="26">
        <v>30</v>
      </c>
      <c r="H84" s="16" t="s">
        <v>83</v>
      </c>
      <c r="I84" s="67" t="s">
        <v>147</v>
      </c>
      <c r="J84" s="13"/>
      <c r="K84" s="14"/>
      <c r="L84" s="15"/>
      <c r="M84" s="18"/>
      <c r="N84" s="16"/>
      <c r="O84" s="13"/>
    </row>
    <row r="85" spans="1:15" s="2" customFormat="1" ht="35.1" customHeight="1">
      <c r="A85" s="33"/>
      <c r="B85" s="34"/>
      <c r="C85" s="34"/>
      <c r="D85" s="13"/>
      <c r="E85" s="14" t="s">
        <v>59</v>
      </c>
      <c r="F85" s="40">
        <f>SUM(HAUSHALT[[#This Row],[monatlich]]*12)</f>
        <v>360</v>
      </c>
      <c r="G85" s="26">
        <v>30</v>
      </c>
      <c r="H85" s="16" t="s">
        <v>83</v>
      </c>
      <c r="I85" s="18"/>
      <c r="J85" s="13"/>
      <c r="K85" s="14"/>
      <c r="L85" s="15"/>
      <c r="M85" s="18"/>
      <c r="N85" s="16"/>
      <c r="O85" s="13"/>
    </row>
    <row r="86" spans="1:15" s="2" customFormat="1" ht="35.1" customHeight="1">
      <c r="A86" s="33"/>
      <c r="B86" s="34"/>
      <c r="C86" s="34"/>
      <c r="D86" s="13"/>
      <c r="E86" s="29" t="s">
        <v>71</v>
      </c>
      <c r="F86" s="43">
        <f>SUM(F83:F85)</f>
        <v>6120</v>
      </c>
      <c r="G86" s="43">
        <f>SUM(G83:G85)</f>
        <v>510</v>
      </c>
      <c r="H86" s="30"/>
      <c r="I86" s="32"/>
      <c r="J86" s="13"/>
      <c r="K86" s="14"/>
      <c r="L86" s="15"/>
      <c r="M86" s="18"/>
      <c r="N86" s="16"/>
      <c r="O86" s="13"/>
    </row>
    <row r="87" spans="1:15" s="1" customFormat="1" ht="14.25">
      <c r="A87" s="33"/>
      <c r="B87" s="34"/>
      <c r="C87" s="34"/>
      <c r="D87" s="36"/>
      <c r="E87" s="14"/>
      <c r="F87" s="25"/>
      <c r="G87" s="25"/>
      <c r="H87" s="16"/>
      <c r="I87" s="18"/>
      <c r="J87" s="36"/>
      <c r="K87" s="14"/>
      <c r="L87" s="15"/>
      <c r="M87" s="18"/>
      <c r="N87" s="35"/>
      <c r="O87" s="36"/>
    </row>
    <row r="88" spans="1:15" s="1" customFormat="1" ht="35.1" customHeight="1">
      <c r="A88" s="33"/>
      <c r="B88" s="34"/>
      <c r="C88" s="34"/>
      <c r="D88" s="36"/>
      <c r="E88" s="14" t="s">
        <v>60</v>
      </c>
      <c r="F88" s="15" t="s">
        <v>6</v>
      </c>
      <c r="G88" s="15" t="s">
        <v>7</v>
      </c>
      <c r="H88" s="16" t="s">
        <v>8</v>
      </c>
      <c r="I88" s="18" t="s">
        <v>108</v>
      </c>
      <c r="J88" s="36"/>
      <c r="K88" s="33"/>
      <c r="L88" s="34"/>
      <c r="M88" s="37"/>
      <c r="N88" s="35"/>
      <c r="O88" s="36"/>
    </row>
    <row r="89" spans="1:15" s="1" customFormat="1" ht="35.1" customHeight="1">
      <c r="A89" s="33"/>
      <c r="B89" s="34"/>
      <c r="C89" s="34"/>
      <c r="D89" s="36"/>
      <c r="E89" s="14" t="s">
        <v>61</v>
      </c>
      <c r="F89" s="40">
        <f>SUM(PERSÖNLICHEAUSLAGEN[[#This Row],[monatlich]]*12)</f>
        <v>1200</v>
      </c>
      <c r="G89" s="26">
        <v>100</v>
      </c>
      <c r="H89" s="16" t="s">
        <v>83</v>
      </c>
      <c r="I89" s="67" t="s">
        <v>106</v>
      </c>
      <c r="J89" s="36"/>
      <c r="K89" s="33"/>
      <c r="L89" s="34"/>
      <c r="M89" s="37"/>
      <c r="N89" s="35"/>
      <c r="O89" s="36"/>
    </row>
    <row r="90" spans="1:15" s="1" customFormat="1" ht="35.1" customHeight="1">
      <c r="A90" s="33"/>
      <c r="B90" s="34"/>
      <c r="C90" s="34"/>
      <c r="D90" s="36"/>
      <c r="E90" s="14" t="s">
        <v>62</v>
      </c>
      <c r="F90" s="40">
        <f>SUM(PERSÖNLICHEAUSLAGEN[[#This Row],[monatlich]]*12)</f>
        <v>600</v>
      </c>
      <c r="G90" s="26">
        <v>50</v>
      </c>
      <c r="H90" s="16" t="s">
        <v>83</v>
      </c>
      <c r="I90" s="67"/>
      <c r="J90" s="36"/>
      <c r="K90" s="33"/>
      <c r="L90" s="34"/>
      <c r="M90" s="37"/>
      <c r="N90" s="35"/>
      <c r="O90" s="36"/>
    </row>
    <row r="91" spans="1:15" s="1" customFormat="1" ht="35.1" customHeight="1">
      <c r="A91" s="33"/>
      <c r="B91" s="34"/>
      <c r="C91" s="34"/>
      <c r="D91" s="36"/>
      <c r="E91" s="14" t="s">
        <v>70</v>
      </c>
      <c r="F91" s="40">
        <f>SUM(PERSÖNLICHEAUSLAGEN[[#This Row],[monatlich]]*12)</f>
        <v>600</v>
      </c>
      <c r="G91" s="26">
        <v>50</v>
      </c>
      <c r="H91" s="16" t="s">
        <v>83</v>
      </c>
      <c r="I91" s="67"/>
      <c r="J91" s="36"/>
      <c r="K91" s="33"/>
      <c r="L91" s="34"/>
      <c r="M91" s="37"/>
      <c r="N91" s="35"/>
      <c r="O91" s="36"/>
    </row>
    <row r="92" spans="1:15" s="1" customFormat="1" ht="35.1" customHeight="1">
      <c r="A92" s="33"/>
      <c r="B92" s="34"/>
      <c r="C92" s="34"/>
      <c r="D92" s="36"/>
      <c r="E92" s="14" t="s">
        <v>89</v>
      </c>
      <c r="F92" s="40">
        <f>SUM(PERSÖNLICHEAUSLAGEN[[#This Row],[monatlich]]*12)</f>
        <v>0</v>
      </c>
      <c r="G92" s="26">
        <v>0</v>
      </c>
      <c r="H92" s="16" t="s">
        <v>83</v>
      </c>
      <c r="I92" s="67" t="s">
        <v>102</v>
      </c>
      <c r="J92" s="36"/>
      <c r="K92" s="33"/>
      <c r="L92" s="34"/>
      <c r="M92" s="37"/>
      <c r="N92" s="35"/>
      <c r="O92" s="36"/>
    </row>
    <row r="93" spans="1:15" s="1" customFormat="1" ht="35.1" customHeight="1">
      <c r="A93" s="33"/>
      <c r="B93" s="34"/>
      <c r="C93" s="34"/>
      <c r="D93" s="36"/>
      <c r="E93" s="14" t="s">
        <v>63</v>
      </c>
      <c r="F93" s="40">
        <f>SUM(PERSÖNLICHEAUSLAGEN[[#This Row],[monatlich]]*12)</f>
        <v>4800</v>
      </c>
      <c r="G93" s="26">
        <v>400</v>
      </c>
      <c r="H93" s="16" t="s">
        <v>83</v>
      </c>
      <c r="I93" s="67"/>
      <c r="J93" s="36"/>
      <c r="K93" s="33"/>
      <c r="L93" s="34"/>
      <c r="M93" s="37"/>
      <c r="N93" s="35"/>
      <c r="O93" s="36"/>
    </row>
    <row r="94" spans="1:15" s="1" customFormat="1" ht="35.1" customHeight="1">
      <c r="A94" s="33"/>
      <c r="B94" s="34"/>
      <c r="C94" s="34"/>
      <c r="D94" s="36"/>
      <c r="E94" s="29" t="s">
        <v>80</v>
      </c>
      <c r="F94" s="43">
        <f>SUM(F89:F93)</f>
        <v>7200</v>
      </c>
      <c r="G94" s="43">
        <f>SUM(G89:G93)</f>
        <v>600</v>
      </c>
      <c r="H94" s="30"/>
      <c r="I94" s="32"/>
      <c r="J94" s="36"/>
      <c r="K94" s="33"/>
      <c r="L94" s="34"/>
      <c r="M94" s="37"/>
      <c r="N94" s="35"/>
      <c r="O94" s="36"/>
    </row>
    <row r="95" spans="1:15" s="1" customFormat="1" ht="35.1" customHeight="1">
      <c r="A95" s="33"/>
      <c r="B95" s="34"/>
      <c r="C95" s="34"/>
      <c r="D95" s="36"/>
      <c r="E95" s="14"/>
      <c r="F95" s="25"/>
      <c r="G95" s="25"/>
      <c r="H95" s="16"/>
      <c r="I95" s="18"/>
      <c r="J95" s="36"/>
      <c r="K95" s="33"/>
      <c r="L95" s="34"/>
      <c r="M95" s="37"/>
      <c r="N95" s="35"/>
      <c r="O95" s="36"/>
    </row>
    <row r="96" spans="1:15" s="1" customFormat="1" ht="35.1" customHeight="1">
      <c r="A96" s="33"/>
      <c r="B96" s="34"/>
      <c r="C96" s="34"/>
      <c r="D96" s="36"/>
      <c r="E96" s="14" t="s">
        <v>109</v>
      </c>
      <c r="F96" s="15" t="s">
        <v>6</v>
      </c>
      <c r="G96" s="15" t="s">
        <v>7</v>
      </c>
      <c r="H96" s="16" t="s">
        <v>8</v>
      </c>
      <c r="I96" s="18" t="s">
        <v>108</v>
      </c>
      <c r="J96" s="36"/>
      <c r="K96" s="33"/>
      <c r="L96" s="34"/>
      <c r="M96" s="37"/>
      <c r="N96" s="35"/>
      <c r="O96" s="36"/>
    </row>
    <row r="97" spans="1:15" s="1" customFormat="1" ht="35.1" customHeight="1">
      <c r="A97" s="33"/>
      <c r="B97" s="34"/>
      <c r="C97" s="34"/>
      <c r="D97" s="36"/>
      <c r="E97" s="14" t="s">
        <v>64</v>
      </c>
      <c r="F97" s="26">
        <v>0</v>
      </c>
      <c r="G97" s="40">
        <f>SUM(WEITERERÜCKSTELLUNGEN[[#This Row],[jährlich]]/12)</f>
        <v>0</v>
      </c>
      <c r="H97" s="16" t="s">
        <v>84</v>
      </c>
      <c r="I97" s="18"/>
      <c r="J97" s="36"/>
      <c r="K97" s="33"/>
      <c r="L97" s="34"/>
      <c r="M97" s="37"/>
      <c r="N97" s="35"/>
      <c r="O97" s="36"/>
    </row>
    <row r="98" spans="1:15" s="1" customFormat="1" ht="35.1" customHeight="1">
      <c r="A98" s="33"/>
      <c r="B98" s="34"/>
      <c r="C98" s="34"/>
      <c r="D98" s="36"/>
      <c r="E98" s="14" t="s">
        <v>65</v>
      </c>
      <c r="F98" s="26">
        <v>200</v>
      </c>
      <c r="G98" s="40">
        <f>SUM(WEITERERÜCKSTELLUNGEN[[#This Row],[jährlich]]/12)</f>
        <v>16.666666666666668</v>
      </c>
      <c r="H98" s="16" t="s">
        <v>84</v>
      </c>
      <c r="I98" s="18"/>
      <c r="J98" s="36"/>
      <c r="K98" s="33"/>
      <c r="L98" s="34"/>
      <c r="M98" s="37"/>
      <c r="N98" s="35"/>
      <c r="O98" s="36"/>
    </row>
    <row r="99" spans="1:15" s="1" customFormat="1" ht="35.1" customHeight="1">
      <c r="A99" s="33"/>
      <c r="B99" s="34"/>
      <c r="C99" s="34"/>
      <c r="D99" s="36"/>
      <c r="E99" s="14" t="s">
        <v>66</v>
      </c>
      <c r="F99" s="26">
        <v>0</v>
      </c>
      <c r="G99" s="40">
        <f>SUM(WEITERERÜCKSTELLUNGEN[[#This Row],[jährlich]]/12)</f>
        <v>0</v>
      </c>
      <c r="H99" s="16" t="s">
        <v>84</v>
      </c>
      <c r="I99" s="18"/>
      <c r="J99" s="36"/>
      <c r="K99" s="33"/>
      <c r="L99" s="34"/>
      <c r="M99" s="37"/>
      <c r="N99" s="35"/>
      <c r="O99" s="36"/>
    </row>
    <row r="100" spans="1:15" s="1" customFormat="1" ht="35.1" customHeight="1">
      <c r="A100" s="33"/>
      <c r="B100" s="34"/>
      <c r="C100" s="34"/>
      <c r="D100" s="36"/>
      <c r="E100" s="14" t="s">
        <v>67</v>
      </c>
      <c r="F100" s="26">
        <v>0</v>
      </c>
      <c r="G100" s="40">
        <f>SUM(WEITERERÜCKSTELLUNGEN[[#This Row],[jährlich]]/12)</f>
        <v>0</v>
      </c>
      <c r="H100" s="16" t="s">
        <v>84</v>
      </c>
      <c r="I100" s="18"/>
      <c r="J100" s="36"/>
      <c r="K100" s="33"/>
      <c r="L100" s="34"/>
      <c r="M100" s="37"/>
      <c r="N100" s="35"/>
      <c r="O100" s="36"/>
    </row>
    <row r="101" spans="1:15" s="1" customFormat="1" ht="35.1" customHeight="1">
      <c r="A101" s="33"/>
      <c r="B101" s="34"/>
      <c r="C101" s="34"/>
      <c r="D101" s="36"/>
      <c r="E101" s="14" t="s">
        <v>68</v>
      </c>
      <c r="F101" s="40">
        <f>SUM(WEITERERÜCKSTELLUNGEN[[#This Row],[monatlich]]*12)</f>
        <v>600</v>
      </c>
      <c r="G101" s="26">
        <v>50</v>
      </c>
      <c r="H101" s="16" t="s">
        <v>84</v>
      </c>
      <c r="I101" s="18"/>
      <c r="J101" s="36"/>
      <c r="K101" s="33"/>
      <c r="L101" s="34"/>
      <c r="M101" s="37"/>
      <c r="N101" s="35"/>
      <c r="O101" s="36"/>
    </row>
    <row r="102" spans="1:15" s="1" customFormat="1" ht="35.1" customHeight="1">
      <c r="A102" s="33"/>
      <c r="B102" s="34"/>
      <c r="C102" s="34"/>
      <c r="D102" s="36"/>
      <c r="E102" s="29" t="s">
        <v>81</v>
      </c>
      <c r="F102" s="43">
        <f>SUM(F97:F101)</f>
        <v>800</v>
      </c>
      <c r="G102" s="43">
        <f>SUM(G97:G101)</f>
        <v>66.666666666666671</v>
      </c>
      <c r="H102" s="30"/>
      <c r="I102" s="32"/>
      <c r="J102" s="36"/>
      <c r="K102" s="33"/>
      <c r="L102" s="34"/>
      <c r="M102" s="37"/>
      <c r="N102" s="35"/>
      <c r="O102" s="36"/>
    </row>
    <row r="103" spans="1:15" s="1" customFormat="1" ht="35.1" customHeight="1">
      <c r="A103" s="33"/>
      <c r="B103" s="34"/>
      <c r="C103" s="34"/>
      <c r="D103" s="36"/>
      <c r="E103" s="33"/>
      <c r="F103" s="36"/>
      <c r="G103" s="36"/>
      <c r="H103" s="35"/>
      <c r="I103" s="38"/>
      <c r="J103" s="36"/>
      <c r="K103" s="33"/>
      <c r="L103" s="34"/>
      <c r="M103" s="37"/>
      <c r="N103" s="35"/>
      <c r="O103" s="36"/>
    </row>
    <row r="104" spans="1:15" s="1" customFormat="1" ht="48.75" customHeight="1">
      <c r="A104" s="33"/>
      <c r="B104" s="34"/>
      <c r="C104" s="34"/>
      <c r="D104" s="36"/>
      <c r="E104" s="55" t="s">
        <v>137</v>
      </c>
      <c r="F104" s="56"/>
      <c r="G104" s="56"/>
      <c r="H104" s="56"/>
      <c r="I104" s="56"/>
      <c r="J104" s="36"/>
      <c r="K104" s="33"/>
      <c r="L104" s="34"/>
      <c r="M104" s="37"/>
      <c r="N104" s="35"/>
      <c r="O104" s="36"/>
    </row>
    <row r="105" spans="1:15" s="1" customFormat="1" ht="35.1" customHeight="1">
      <c r="A105" s="33"/>
      <c r="B105" s="34"/>
      <c r="C105" s="34"/>
      <c r="D105" s="36"/>
      <c r="E105" s="33"/>
      <c r="F105" s="36"/>
      <c r="G105" s="36"/>
      <c r="H105" s="35"/>
      <c r="I105" s="38"/>
      <c r="J105" s="36"/>
      <c r="K105" s="33"/>
      <c r="L105" s="34"/>
      <c r="M105" s="37"/>
      <c r="N105" s="35"/>
      <c r="O105" s="36"/>
    </row>
    <row r="106" spans="1:15" s="1" customFormat="1" ht="35.1" customHeight="1">
      <c r="A106" s="33"/>
      <c r="B106" s="34"/>
      <c r="C106" s="34"/>
      <c r="D106" s="36"/>
      <c r="E106" s="33"/>
      <c r="F106" s="36"/>
      <c r="G106" s="36"/>
      <c r="H106" s="35"/>
      <c r="I106" s="38"/>
      <c r="J106" s="36"/>
      <c r="K106" s="33"/>
      <c r="L106" s="34"/>
      <c r="M106" s="37"/>
      <c r="N106" s="35"/>
      <c r="O106" s="36"/>
    </row>
    <row r="107" spans="1:15" s="1" customFormat="1" ht="35.1" customHeight="1">
      <c r="A107" s="33"/>
      <c r="B107" s="34"/>
      <c r="C107" s="34"/>
      <c r="D107" s="36"/>
      <c r="E107" s="33"/>
      <c r="F107" s="36"/>
      <c r="G107" s="36"/>
      <c r="H107" s="35"/>
      <c r="I107" s="38"/>
      <c r="J107" s="36"/>
      <c r="K107" s="33"/>
      <c r="L107" s="34"/>
      <c r="M107" s="37"/>
      <c r="N107" s="35"/>
      <c r="O107" s="36"/>
    </row>
    <row r="108" spans="1:15" s="1" customFormat="1" ht="35.1" customHeight="1">
      <c r="A108" s="33"/>
      <c r="B108" s="34"/>
      <c r="C108" s="34"/>
      <c r="D108" s="36"/>
      <c r="E108" s="33"/>
      <c r="F108" s="36"/>
      <c r="G108" s="36"/>
      <c r="H108" s="35"/>
      <c r="I108" s="38"/>
      <c r="J108" s="36"/>
      <c r="K108" s="33"/>
      <c r="L108" s="34"/>
      <c r="M108" s="37"/>
      <c r="N108" s="35"/>
      <c r="O108" s="36"/>
    </row>
    <row r="109" spans="1:15" s="1" customFormat="1" ht="35.1" customHeight="1">
      <c r="A109" s="33"/>
      <c r="B109" s="34"/>
      <c r="C109" s="34"/>
      <c r="D109" s="36"/>
      <c r="E109" s="33"/>
      <c r="F109" s="36"/>
      <c r="G109" s="36"/>
      <c r="H109" s="35"/>
      <c r="I109" s="38"/>
      <c r="J109" s="36"/>
      <c r="K109" s="33"/>
      <c r="L109" s="34"/>
      <c r="M109" s="37"/>
      <c r="N109" s="35"/>
      <c r="O109" s="36"/>
    </row>
    <row r="110" spans="1:15" s="1" customFormat="1" ht="35.1" customHeight="1">
      <c r="A110" s="33"/>
      <c r="B110" s="34"/>
      <c r="C110" s="34"/>
      <c r="D110" s="36"/>
      <c r="E110" s="33"/>
      <c r="F110" s="36"/>
      <c r="G110" s="36"/>
      <c r="H110" s="35"/>
      <c r="I110" s="38"/>
      <c r="J110" s="36"/>
      <c r="K110" s="33"/>
      <c r="L110" s="34"/>
      <c r="M110" s="37"/>
      <c r="N110" s="35"/>
      <c r="O110" s="36"/>
    </row>
    <row r="111" spans="1:15" s="1" customFormat="1" ht="35.1" customHeight="1">
      <c r="A111" s="33"/>
      <c r="B111" s="34"/>
      <c r="C111" s="34"/>
      <c r="D111" s="36"/>
      <c r="E111" s="33"/>
      <c r="F111" s="36"/>
      <c r="G111" s="36"/>
      <c r="H111" s="35"/>
      <c r="I111" s="38"/>
      <c r="J111" s="36"/>
      <c r="K111" s="33"/>
      <c r="L111" s="34"/>
      <c r="M111" s="37"/>
      <c r="N111" s="35"/>
      <c r="O111" s="36"/>
    </row>
    <row r="112" spans="1:15" s="1" customFormat="1" ht="35.1" customHeight="1">
      <c r="A112" s="33"/>
      <c r="B112" s="34"/>
      <c r="C112" s="34"/>
      <c r="D112" s="36"/>
      <c r="E112" s="33"/>
      <c r="F112" s="36"/>
      <c r="G112" s="36"/>
      <c r="H112" s="35"/>
      <c r="I112" s="38"/>
      <c r="J112" s="36"/>
      <c r="K112" s="33"/>
      <c r="L112" s="34"/>
      <c r="M112" s="37"/>
      <c r="N112" s="35"/>
      <c r="O112" s="36"/>
    </row>
    <row r="113" spans="1:15" s="1" customFormat="1" ht="35.1" customHeight="1">
      <c r="A113" s="33"/>
      <c r="B113" s="34"/>
      <c r="C113" s="34"/>
      <c r="D113" s="36"/>
      <c r="E113" s="33"/>
      <c r="F113" s="36"/>
      <c r="G113" s="36"/>
      <c r="H113" s="35"/>
      <c r="I113" s="38"/>
      <c r="J113" s="36"/>
      <c r="K113" s="33"/>
      <c r="L113" s="34"/>
      <c r="M113" s="37"/>
      <c r="N113" s="35"/>
      <c r="O113" s="36"/>
    </row>
    <row r="114" spans="1:15" s="1" customFormat="1" ht="35.1" customHeight="1">
      <c r="A114" s="33"/>
      <c r="B114" s="34"/>
      <c r="C114" s="34"/>
      <c r="D114" s="36"/>
      <c r="E114" s="33"/>
      <c r="F114" s="36"/>
      <c r="G114" s="36"/>
      <c r="H114" s="35"/>
      <c r="I114" s="38"/>
      <c r="J114" s="36"/>
      <c r="K114" s="33"/>
      <c r="L114" s="34"/>
      <c r="M114" s="37"/>
      <c r="N114" s="35"/>
      <c r="O114" s="36"/>
    </row>
    <row r="115" spans="1:15" s="1" customFormat="1" ht="35.1" customHeight="1">
      <c r="A115" s="33"/>
      <c r="B115" s="34"/>
      <c r="C115" s="34"/>
      <c r="D115" s="36"/>
      <c r="E115" s="33"/>
      <c r="F115" s="36"/>
      <c r="G115" s="36"/>
      <c r="H115" s="35"/>
      <c r="I115" s="38"/>
      <c r="J115" s="36"/>
      <c r="K115" s="33"/>
      <c r="L115" s="34"/>
      <c r="M115" s="37"/>
      <c r="N115" s="35"/>
      <c r="O115" s="36"/>
    </row>
    <row r="116" spans="1:15" s="1" customFormat="1" ht="14.25">
      <c r="A116" s="33"/>
      <c r="B116" s="34"/>
      <c r="C116" s="34"/>
      <c r="E116" s="33"/>
      <c r="F116" s="36"/>
      <c r="G116" s="36"/>
      <c r="H116" s="35"/>
      <c r="I116" s="38"/>
      <c r="K116" s="3"/>
      <c r="L116" s="5"/>
      <c r="M116" s="11"/>
      <c r="N116" s="7"/>
    </row>
    <row r="117" spans="1:15" s="1" customFormat="1" ht="14.25">
      <c r="A117" s="3"/>
      <c r="B117" s="5"/>
      <c r="C117" s="5"/>
      <c r="E117" s="3"/>
      <c r="H117" s="7"/>
      <c r="I117" s="9"/>
      <c r="K117" s="3"/>
      <c r="L117" s="5"/>
      <c r="M117" s="11"/>
      <c r="N117" s="7"/>
    </row>
    <row r="118" spans="1:15" s="1" customFormat="1" ht="14.25">
      <c r="A118" s="3"/>
      <c r="B118" s="5"/>
      <c r="C118" s="5"/>
      <c r="E118" s="3"/>
      <c r="H118" s="7"/>
      <c r="I118" s="9"/>
      <c r="K118" s="3"/>
      <c r="L118" s="5"/>
      <c r="M118" s="11"/>
      <c r="N118" s="7"/>
    </row>
    <row r="119" spans="1:15" s="1" customFormat="1" ht="14.25">
      <c r="A119" s="3"/>
      <c r="B119" s="5"/>
      <c r="C119" s="5"/>
      <c r="E119" s="3"/>
      <c r="H119" s="7"/>
      <c r="I119" s="9"/>
      <c r="K119" s="3"/>
      <c r="L119" s="5"/>
      <c r="M119" s="11"/>
      <c r="N119" s="7"/>
    </row>
    <row r="120" spans="1:15" s="1" customFormat="1" ht="14.25">
      <c r="A120" s="3"/>
      <c r="B120" s="5"/>
      <c r="C120" s="5"/>
      <c r="E120" s="3"/>
      <c r="H120" s="7"/>
      <c r="I120" s="9"/>
      <c r="K120" s="3"/>
      <c r="L120" s="5"/>
      <c r="M120" s="11"/>
      <c r="N120" s="7"/>
    </row>
    <row r="121" spans="1:15" s="1" customFormat="1" ht="14.25">
      <c r="A121" s="3"/>
      <c r="B121" s="5"/>
      <c r="C121" s="5"/>
      <c r="E121" s="3"/>
      <c r="H121" s="7"/>
      <c r="I121" s="9"/>
      <c r="K121" s="3"/>
      <c r="L121" s="5"/>
      <c r="M121" s="11"/>
      <c r="N121" s="7"/>
    </row>
    <row r="122" spans="1:15" s="1" customFormat="1" ht="14.25">
      <c r="A122" s="3"/>
      <c r="B122" s="5"/>
      <c r="C122" s="5"/>
      <c r="E122" s="3"/>
      <c r="H122" s="7"/>
      <c r="I122" s="9"/>
      <c r="K122" s="3"/>
      <c r="L122" s="5"/>
      <c r="M122" s="11"/>
      <c r="N122" s="7"/>
    </row>
    <row r="123" spans="1:15" s="1" customFormat="1" ht="14.25">
      <c r="A123" s="3"/>
      <c r="B123" s="5"/>
      <c r="C123" s="5"/>
      <c r="E123" s="3"/>
      <c r="H123" s="7"/>
      <c r="I123" s="9"/>
      <c r="K123" s="3"/>
      <c r="L123" s="5"/>
      <c r="M123" s="11"/>
      <c r="N123" s="7"/>
    </row>
    <row r="124" spans="1:15" s="1" customFormat="1" ht="14.25">
      <c r="A124" s="3"/>
      <c r="B124" s="5"/>
      <c r="C124" s="5"/>
      <c r="E124" s="3"/>
      <c r="H124" s="7"/>
      <c r="I124" s="9"/>
      <c r="K124" s="3"/>
      <c r="L124" s="5"/>
      <c r="M124" s="11"/>
      <c r="N124" s="7"/>
    </row>
    <row r="125" spans="1:15" s="1" customFormat="1" ht="14.25">
      <c r="A125" s="3"/>
      <c r="B125" s="5"/>
      <c r="C125" s="5"/>
      <c r="E125" s="3"/>
      <c r="H125" s="7"/>
      <c r="I125" s="9"/>
      <c r="K125" s="3"/>
      <c r="L125" s="5"/>
      <c r="M125" s="11"/>
      <c r="N125" s="7"/>
    </row>
    <row r="126" spans="1:15" s="1" customFormat="1" ht="14.25">
      <c r="A126" s="3"/>
      <c r="B126" s="5"/>
      <c r="C126" s="5"/>
      <c r="E126" s="3"/>
      <c r="H126" s="7"/>
      <c r="I126" s="9"/>
      <c r="K126" s="3"/>
      <c r="L126" s="5"/>
      <c r="M126" s="11"/>
      <c r="N126" s="7"/>
    </row>
    <row r="127" spans="1:15" s="1" customFormat="1" ht="14.25">
      <c r="A127" s="3"/>
      <c r="B127" s="5"/>
      <c r="C127" s="5"/>
      <c r="E127" s="3"/>
      <c r="H127" s="7"/>
      <c r="I127" s="9"/>
      <c r="K127" s="3"/>
      <c r="L127" s="5"/>
      <c r="M127" s="11"/>
      <c r="N127" s="7"/>
    </row>
    <row r="128" spans="1:15" s="1" customFormat="1" ht="14.25">
      <c r="A128" s="3"/>
      <c r="B128" s="5"/>
      <c r="C128" s="5"/>
      <c r="E128" s="3"/>
      <c r="H128" s="7"/>
      <c r="I128" s="9"/>
      <c r="K128" s="3"/>
      <c r="L128" s="5"/>
      <c r="M128" s="11"/>
      <c r="N128" s="7"/>
    </row>
    <row r="129" spans="1:14" s="1" customFormat="1" ht="14.25">
      <c r="A129" s="3"/>
      <c r="B129" s="5"/>
      <c r="C129" s="5"/>
      <c r="E129" s="3"/>
      <c r="H129" s="7"/>
      <c r="I129" s="9"/>
      <c r="K129" s="3"/>
      <c r="L129" s="5"/>
      <c r="M129" s="11"/>
      <c r="N129" s="7"/>
    </row>
    <row r="130" spans="1:14" s="1" customFormat="1" ht="14.25">
      <c r="A130" s="3"/>
      <c r="B130" s="5"/>
      <c r="C130" s="5"/>
      <c r="E130" s="3"/>
      <c r="H130" s="7"/>
      <c r="I130" s="9"/>
      <c r="K130" s="3"/>
      <c r="L130" s="5"/>
      <c r="M130" s="11"/>
      <c r="N130" s="7"/>
    </row>
    <row r="131" spans="1:14" s="1" customFormat="1" ht="14.25">
      <c r="A131" s="3"/>
      <c r="B131" s="5"/>
      <c r="C131" s="5"/>
      <c r="E131" s="3"/>
      <c r="H131" s="7"/>
      <c r="I131" s="9"/>
      <c r="K131" s="3"/>
      <c r="L131" s="5"/>
      <c r="M131" s="11"/>
      <c r="N131" s="7"/>
    </row>
    <row r="132" spans="1:14" s="1" customFormat="1" ht="14.25">
      <c r="A132" s="3"/>
      <c r="B132" s="5"/>
      <c r="C132" s="5"/>
      <c r="E132" s="3"/>
      <c r="H132" s="7"/>
      <c r="I132" s="9"/>
      <c r="K132" s="3"/>
      <c r="L132" s="5"/>
      <c r="M132" s="11"/>
      <c r="N132" s="7"/>
    </row>
    <row r="133" spans="1:14" s="1" customFormat="1" ht="14.25">
      <c r="A133" s="3"/>
      <c r="B133" s="5"/>
      <c r="C133" s="5"/>
      <c r="E133" s="3"/>
      <c r="H133" s="7"/>
      <c r="I133" s="9"/>
      <c r="K133" s="3"/>
      <c r="L133" s="5"/>
      <c r="M133" s="11"/>
      <c r="N133" s="7"/>
    </row>
    <row r="134" spans="1:14" s="1" customFormat="1" ht="14.25">
      <c r="A134" s="3"/>
      <c r="B134" s="5"/>
      <c r="C134" s="5"/>
      <c r="E134" s="3"/>
      <c r="H134" s="7"/>
      <c r="I134" s="9"/>
      <c r="K134" s="3"/>
      <c r="L134" s="5"/>
      <c r="M134" s="11"/>
      <c r="N134" s="7"/>
    </row>
    <row r="135" spans="1:14" s="1" customFormat="1" ht="14.25">
      <c r="A135" s="3"/>
      <c r="B135" s="5"/>
      <c r="C135" s="5"/>
      <c r="E135" s="3"/>
      <c r="H135" s="7"/>
      <c r="I135" s="9"/>
      <c r="K135" s="3"/>
      <c r="L135" s="5"/>
      <c r="M135" s="11"/>
      <c r="N135" s="7"/>
    </row>
    <row r="136" spans="1:14" s="1" customFormat="1" ht="14.25">
      <c r="A136" s="3"/>
      <c r="B136" s="5"/>
      <c r="C136" s="5"/>
      <c r="E136" s="3"/>
      <c r="H136" s="7"/>
      <c r="I136" s="9"/>
      <c r="K136" s="3"/>
      <c r="L136" s="5"/>
      <c r="M136" s="11"/>
      <c r="N136" s="7"/>
    </row>
    <row r="137" spans="1:14" s="1" customFormat="1" ht="14.25">
      <c r="A137" s="3"/>
      <c r="B137" s="5"/>
      <c r="C137" s="5"/>
      <c r="E137" s="3"/>
      <c r="H137" s="7"/>
      <c r="I137" s="9"/>
      <c r="K137" s="3"/>
      <c r="L137" s="5"/>
      <c r="M137" s="11"/>
      <c r="N137" s="7"/>
    </row>
    <row r="138" spans="1:14" s="1" customFormat="1" ht="14.25">
      <c r="A138" s="3"/>
      <c r="B138" s="5"/>
      <c r="C138" s="5"/>
      <c r="E138" s="3"/>
      <c r="H138" s="7"/>
      <c r="I138" s="9"/>
      <c r="K138" s="3"/>
      <c r="L138" s="5"/>
      <c r="M138" s="11"/>
      <c r="N138" s="7"/>
    </row>
    <row r="139" spans="1:14" s="1" customFormat="1" ht="14.25">
      <c r="A139" s="3"/>
      <c r="B139" s="5"/>
      <c r="C139" s="5"/>
      <c r="E139" s="3"/>
      <c r="H139" s="7"/>
      <c r="I139" s="9"/>
      <c r="K139" s="3"/>
      <c r="L139" s="5"/>
      <c r="M139" s="11"/>
      <c r="N139" s="7"/>
    </row>
    <row r="140" spans="1:14" s="1" customFormat="1" ht="14.25">
      <c r="A140" s="3"/>
      <c r="B140" s="5"/>
      <c r="C140" s="5"/>
      <c r="E140" s="3"/>
      <c r="H140" s="7"/>
      <c r="I140" s="9"/>
      <c r="K140" s="3"/>
      <c r="L140" s="5"/>
      <c r="M140" s="11"/>
      <c r="N140" s="7"/>
    </row>
    <row r="141" spans="1:14" s="1" customFormat="1" ht="14.25">
      <c r="A141" s="3"/>
      <c r="B141" s="5"/>
      <c r="C141" s="5"/>
      <c r="E141" s="3"/>
      <c r="H141" s="7"/>
      <c r="I141" s="9"/>
      <c r="K141" s="3"/>
      <c r="L141" s="5"/>
      <c r="M141" s="11"/>
      <c r="N141" s="7"/>
    </row>
    <row r="142" spans="1:14" s="1" customFormat="1" ht="14.25">
      <c r="A142" s="3"/>
      <c r="B142" s="5"/>
      <c r="C142" s="5"/>
      <c r="E142" s="3"/>
      <c r="H142" s="7"/>
      <c r="I142" s="9"/>
      <c r="K142" s="3"/>
      <c r="L142" s="5"/>
      <c r="M142" s="11"/>
      <c r="N142" s="7"/>
    </row>
    <row r="143" spans="1:14" s="1" customFormat="1" ht="14.25">
      <c r="A143" s="3"/>
      <c r="B143" s="5"/>
      <c r="C143" s="5"/>
      <c r="E143" s="3"/>
      <c r="H143" s="7"/>
      <c r="I143" s="9"/>
      <c r="K143" s="3"/>
      <c r="L143" s="5"/>
      <c r="M143" s="11"/>
      <c r="N143" s="7"/>
    </row>
    <row r="144" spans="1:14" s="1" customFormat="1" ht="14.25">
      <c r="A144" s="3"/>
      <c r="B144" s="5"/>
      <c r="C144" s="5"/>
      <c r="E144" s="3"/>
      <c r="H144" s="7"/>
      <c r="I144" s="9"/>
      <c r="K144" s="3"/>
      <c r="L144" s="5"/>
      <c r="M144" s="11"/>
      <c r="N144" s="7"/>
    </row>
    <row r="145" spans="1:14" s="1" customFormat="1" ht="14.25">
      <c r="A145" s="3"/>
      <c r="B145" s="5"/>
      <c r="C145" s="5"/>
      <c r="E145" s="3"/>
      <c r="H145" s="7"/>
      <c r="I145" s="9"/>
      <c r="K145" s="3"/>
      <c r="L145" s="5"/>
      <c r="M145" s="11"/>
      <c r="N145" s="7"/>
    </row>
    <row r="146" spans="1:14" s="1" customFormat="1" ht="14.25">
      <c r="A146" s="3"/>
      <c r="B146" s="5"/>
      <c r="C146" s="5"/>
      <c r="E146" s="3"/>
      <c r="H146" s="7"/>
      <c r="I146" s="9"/>
      <c r="K146" s="3"/>
      <c r="L146" s="5"/>
      <c r="M146" s="11"/>
      <c r="N146" s="7"/>
    </row>
    <row r="147" spans="1:14" s="1" customFormat="1" ht="14.25">
      <c r="A147" s="3"/>
      <c r="B147" s="5"/>
      <c r="C147" s="5"/>
      <c r="E147" s="3"/>
      <c r="H147" s="7"/>
      <c r="I147" s="9"/>
      <c r="K147" s="3"/>
      <c r="L147" s="5"/>
      <c r="M147" s="11"/>
      <c r="N147" s="7"/>
    </row>
    <row r="148" spans="1:14" s="1" customFormat="1" ht="14.25">
      <c r="A148" s="3"/>
      <c r="B148" s="5"/>
      <c r="C148" s="5"/>
      <c r="E148" s="3"/>
      <c r="H148" s="7"/>
      <c r="I148" s="9"/>
      <c r="K148" s="3"/>
      <c r="L148" s="5"/>
      <c r="M148" s="11"/>
      <c r="N148" s="7"/>
    </row>
    <row r="149" spans="1:14" s="1" customFormat="1" ht="14.25">
      <c r="A149" s="3"/>
      <c r="B149" s="5"/>
      <c r="C149" s="5"/>
      <c r="E149" s="3"/>
      <c r="H149" s="7"/>
      <c r="I149" s="9"/>
      <c r="K149" s="3"/>
      <c r="L149" s="5"/>
      <c r="M149" s="11"/>
      <c r="N149" s="7"/>
    </row>
    <row r="150" spans="1:14" s="1" customFormat="1" ht="14.25">
      <c r="A150" s="3"/>
      <c r="B150" s="5"/>
      <c r="C150" s="5"/>
      <c r="E150" s="3"/>
      <c r="H150" s="7"/>
      <c r="I150" s="9"/>
      <c r="K150" s="3"/>
      <c r="L150" s="5"/>
      <c r="M150" s="11"/>
      <c r="N150" s="7"/>
    </row>
    <row r="151" spans="1:14" s="1" customFormat="1" ht="14.25">
      <c r="A151" s="3"/>
      <c r="B151" s="5"/>
      <c r="C151" s="5"/>
      <c r="E151" s="3"/>
      <c r="H151" s="7"/>
      <c r="I151" s="9"/>
      <c r="K151" s="3"/>
      <c r="L151" s="5"/>
      <c r="M151" s="11"/>
      <c r="N151" s="7"/>
    </row>
    <row r="152" spans="1:14" s="1" customFormat="1" ht="14.25">
      <c r="A152" s="3"/>
      <c r="B152" s="5"/>
      <c r="C152" s="5"/>
      <c r="E152" s="3"/>
      <c r="H152" s="7"/>
      <c r="I152" s="9"/>
      <c r="K152" s="3"/>
      <c r="L152" s="5"/>
      <c r="M152" s="11"/>
      <c r="N152" s="7"/>
    </row>
    <row r="153" spans="1:14" s="1" customFormat="1" ht="14.25">
      <c r="A153" s="3"/>
      <c r="B153" s="5"/>
      <c r="C153" s="5"/>
      <c r="E153" s="3"/>
      <c r="H153" s="7"/>
      <c r="I153" s="9"/>
      <c r="K153" s="3"/>
      <c r="L153" s="5"/>
      <c r="M153" s="11"/>
      <c r="N153" s="7"/>
    </row>
    <row r="154" spans="1:14" s="1" customFormat="1" ht="14.25">
      <c r="A154" s="3"/>
      <c r="B154" s="5"/>
      <c r="C154" s="5"/>
      <c r="E154" s="3"/>
      <c r="H154" s="7"/>
      <c r="I154" s="9"/>
      <c r="K154" s="3"/>
      <c r="L154" s="5"/>
      <c r="M154" s="11"/>
      <c r="N154" s="7"/>
    </row>
    <row r="155" spans="1:14" s="1" customFormat="1" ht="14.25">
      <c r="A155" s="3"/>
      <c r="B155" s="5"/>
      <c r="C155" s="5"/>
      <c r="E155" s="3"/>
      <c r="H155" s="7"/>
      <c r="I155" s="9"/>
      <c r="K155" s="3"/>
      <c r="L155" s="5"/>
      <c r="M155" s="11"/>
      <c r="N155" s="7"/>
    </row>
    <row r="156" spans="1:14" s="1" customFormat="1" ht="14.25">
      <c r="A156" s="3"/>
      <c r="B156" s="5"/>
      <c r="C156" s="5"/>
      <c r="E156" s="3"/>
      <c r="H156" s="7"/>
      <c r="I156" s="9"/>
      <c r="K156" s="3"/>
      <c r="L156" s="5"/>
      <c r="M156" s="11"/>
      <c r="N156" s="7"/>
    </row>
    <row r="157" spans="1:14" s="1" customFormat="1" ht="14.25">
      <c r="A157" s="3"/>
      <c r="B157" s="5"/>
      <c r="C157" s="5"/>
      <c r="E157" s="3"/>
      <c r="H157" s="7"/>
      <c r="I157" s="9"/>
      <c r="K157" s="3"/>
      <c r="L157" s="5"/>
      <c r="M157" s="11"/>
      <c r="N157" s="7"/>
    </row>
    <row r="158" spans="1:14" s="1" customFormat="1" ht="14.25">
      <c r="A158" s="3"/>
      <c r="B158" s="5"/>
      <c r="C158" s="5"/>
      <c r="E158" s="3"/>
      <c r="H158" s="7"/>
      <c r="I158" s="9"/>
      <c r="K158" s="3"/>
      <c r="L158" s="5"/>
      <c r="M158" s="11"/>
      <c r="N158" s="7"/>
    </row>
    <row r="159" spans="1:14" s="1" customFormat="1" ht="14.25">
      <c r="A159" s="3"/>
      <c r="B159" s="5"/>
      <c r="C159" s="5"/>
      <c r="E159" s="3"/>
      <c r="H159" s="7"/>
      <c r="I159" s="9"/>
      <c r="K159" s="3"/>
      <c r="L159" s="5"/>
      <c r="M159" s="11"/>
      <c r="N159" s="7"/>
    </row>
    <row r="160" spans="1:14" s="1" customFormat="1" ht="14.25">
      <c r="A160" s="3"/>
      <c r="B160" s="5"/>
      <c r="C160" s="5"/>
      <c r="E160" s="3"/>
      <c r="H160" s="7"/>
      <c r="I160" s="9"/>
      <c r="K160" s="3"/>
      <c r="L160" s="5"/>
      <c r="M160" s="11"/>
      <c r="N160" s="7"/>
    </row>
    <row r="161" spans="1:14" s="1" customFormat="1" ht="14.25">
      <c r="A161" s="3"/>
      <c r="B161" s="5"/>
      <c r="C161" s="5"/>
      <c r="E161" s="3"/>
      <c r="H161" s="7"/>
      <c r="I161" s="9"/>
      <c r="K161" s="3"/>
      <c r="L161" s="5"/>
      <c r="M161" s="11"/>
      <c r="N161" s="7"/>
    </row>
    <row r="162" spans="1:14" s="1" customFormat="1" ht="14.25">
      <c r="A162" s="3"/>
      <c r="B162" s="5"/>
      <c r="C162" s="5"/>
      <c r="E162" s="3"/>
      <c r="H162" s="7"/>
      <c r="I162" s="9"/>
      <c r="K162" s="3"/>
      <c r="L162" s="5"/>
      <c r="M162" s="11"/>
      <c r="N162" s="7"/>
    </row>
    <row r="163" spans="1:14" s="1" customFormat="1" ht="14.25">
      <c r="A163" s="3"/>
      <c r="B163" s="5"/>
      <c r="C163" s="5"/>
      <c r="E163" s="3"/>
      <c r="H163" s="7"/>
      <c r="I163" s="9"/>
      <c r="K163" s="3"/>
      <c r="L163" s="5"/>
      <c r="M163" s="11"/>
      <c r="N163" s="7"/>
    </row>
    <row r="164" spans="1:14" s="1" customFormat="1" ht="14.25">
      <c r="A164" s="3"/>
      <c r="B164" s="5"/>
      <c r="C164" s="5"/>
      <c r="E164" s="3"/>
      <c r="H164" s="7"/>
      <c r="I164" s="9"/>
      <c r="K164" s="3"/>
      <c r="L164" s="5"/>
      <c r="M164" s="11"/>
      <c r="N164" s="7"/>
    </row>
    <row r="165" spans="1:14" s="1" customFormat="1" ht="14.25">
      <c r="A165" s="3"/>
      <c r="B165" s="5"/>
      <c r="C165" s="5"/>
      <c r="E165" s="3"/>
      <c r="H165" s="7"/>
      <c r="I165" s="9"/>
      <c r="K165" s="3"/>
      <c r="L165" s="5"/>
      <c r="M165" s="11"/>
      <c r="N165" s="7"/>
    </row>
    <row r="166" spans="1:14" s="1" customFormat="1" ht="14.25">
      <c r="A166" s="3"/>
      <c r="B166" s="5"/>
      <c r="C166" s="5"/>
      <c r="E166" s="3"/>
      <c r="H166" s="7"/>
      <c r="I166" s="9"/>
      <c r="K166" s="3"/>
      <c r="L166" s="5"/>
      <c r="M166" s="11"/>
      <c r="N166" s="7"/>
    </row>
    <row r="167" spans="1:14" s="1" customFormat="1" ht="14.25">
      <c r="A167" s="3"/>
      <c r="B167" s="5"/>
      <c r="C167" s="5"/>
      <c r="E167" s="3"/>
      <c r="H167" s="7"/>
      <c r="I167" s="9"/>
      <c r="K167" s="3"/>
      <c r="L167" s="5"/>
      <c r="M167" s="11"/>
      <c r="N167" s="7"/>
    </row>
    <row r="168" spans="1:14" s="1" customFormat="1" ht="14.25">
      <c r="A168" s="3"/>
      <c r="B168" s="5"/>
      <c r="C168" s="5"/>
      <c r="E168" s="3"/>
      <c r="H168" s="7"/>
      <c r="I168" s="9"/>
      <c r="K168" s="3"/>
      <c r="L168" s="5"/>
      <c r="M168" s="11"/>
      <c r="N168" s="7"/>
    </row>
    <row r="169" spans="1:14" s="1" customFormat="1" ht="14.25">
      <c r="A169" s="3"/>
      <c r="B169" s="5"/>
      <c r="C169" s="5"/>
      <c r="E169" s="3"/>
      <c r="H169" s="7"/>
      <c r="I169" s="9"/>
      <c r="K169" s="3"/>
      <c r="L169" s="5"/>
      <c r="M169" s="11"/>
      <c r="N169" s="7"/>
    </row>
    <row r="170" spans="1:14" s="1" customFormat="1" ht="14.25">
      <c r="A170" s="3"/>
      <c r="B170" s="5"/>
      <c r="C170" s="5"/>
      <c r="E170" s="3"/>
      <c r="H170" s="7"/>
      <c r="I170" s="9"/>
      <c r="K170" s="3"/>
      <c r="L170" s="5"/>
      <c r="M170" s="11"/>
      <c r="N170" s="7"/>
    </row>
    <row r="171" spans="1:14" s="1" customFormat="1" ht="14.25">
      <c r="A171" s="3"/>
      <c r="B171" s="5"/>
      <c r="C171" s="5"/>
      <c r="E171" s="3"/>
      <c r="H171" s="7"/>
      <c r="I171" s="9"/>
      <c r="K171" s="3"/>
      <c r="L171" s="5"/>
      <c r="M171" s="11"/>
      <c r="N171" s="7"/>
    </row>
    <row r="172" spans="1:14" s="1" customFormat="1" ht="14.25">
      <c r="A172" s="3"/>
      <c r="B172" s="5"/>
      <c r="C172" s="5"/>
      <c r="E172" s="3"/>
      <c r="H172" s="7"/>
      <c r="I172" s="9"/>
      <c r="K172" s="3"/>
      <c r="L172" s="5"/>
      <c r="M172" s="11"/>
      <c r="N172" s="7"/>
    </row>
    <row r="173" spans="1:14" s="1" customFormat="1" ht="14.25">
      <c r="A173" s="3"/>
      <c r="B173" s="5"/>
      <c r="C173" s="5"/>
      <c r="E173" s="3"/>
      <c r="H173" s="7"/>
      <c r="I173" s="9"/>
      <c r="K173" s="3"/>
      <c r="L173" s="5"/>
      <c r="M173" s="11"/>
      <c r="N173" s="7"/>
    </row>
    <row r="174" spans="1:14" s="1" customFormat="1" ht="14.25">
      <c r="A174" s="3"/>
      <c r="B174" s="5"/>
      <c r="C174" s="5"/>
      <c r="E174" s="3"/>
      <c r="H174" s="7"/>
      <c r="I174" s="9"/>
      <c r="K174" s="3"/>
      <c r="L174" s="5"/>
      <c r="M174" s="11"/>
      <c r="N174" s="7"/>
    </row>
    <row r="175" spans="1:14" s="1" customFormat="1" ht="14.25">
      <c r="A175" s="3"/>
      <c r="B175" s="5"/>
      <c r="C175" s="5"/>
      <c r="E175" s="3"/>
      <c r="H175" s="7"/>
      <c r="I175" s="9"/>
      <c r="K175" s="3"/>
      <c r="L175" s="5"/>
      <c r="M175" s="11"/>
      <c r="N175" s="7"/>
    </row>
    <row r="176" spans="1:14" s="1" customFormat="1" ht="14.25">
      <c r="A176" s="3"/>
      <c r="B176" s="5"/>
      <c r="C176" s="5"/>
      <c r="E176" s="3"/>
      <c r="H176" s="7"/>
      <c r="I176" s="9"/>
      <c r="K176" s="3"/>
      <c r="L176" s="5"/>
      <c r="M176" s="11"/>
      <c r="N176" s="7"/>
    </row>
    <row r="177" spans="1:14" s="1" customFormat="1" ht="14.25">
      <c r="A177" s="3"/>
      <c r="B177" s="5"/>
      <c r="C177" s="5"/>
      <c r="E177" s="3"/>
      <c r="H177" s="7"/>
      <c r="I177" s="9"/>
      <c r="K177" s="3"/>
      <c r="L177" s="5"/>
      <c r="M177" s="11"/>
      <c r="N177" s="7"/>
    </row>
    <row r="178" spans="1:14" s="1" customFormat="1" ht="14.25">
      <c r="A178" s="3"/>
      <c r="B178" s="5"/>
      <c r="C178" s="5"/>
      <c r="E178" s="3"/>
      <c r="H178" s="7"/>
      <c r="I178" s="9"/>
      <c r="K178" s="3"/>
      <c r="L178" s="5"/>
      <c r="M178" s="11"/>
      <c r="N178" s="7"/>
    </row>
    <row r="179" spans="1:14" s="1" customFormat="1" ht="14.25">
      <c r="A179" s="3"/>
      <c r="B179" s="5"/>
      <c r="C179" s="5"/>
      <c r="E179" s="3"/>
      <c r="H179" s="7"/>
      <c r="I179" s="9"/>
      <c r="K179" s="3"/>
      <c r="L179" s="5"/>
      <c r="M179" s="11"/>
      <c r="N179" s="7"/>
    </row>
    <row r="180" spans="1:14" s="1" customFormat="1" ht="14.25">
      <c r="A180" s="3"/>
      <c r="B180" s="5"/>
      <c r="C180" s="5"/>
      <c r="E180" s="3"/>
      <c r="H180" s="7"/>
      <c r="I180" s="9"/>
      <c r="K180" s="3"/>
      <c r="L180" s="5"/>
      <c r="M180" s="11"/>
      <c r="N180" s="7"/>
    </row>
    <row r="181" spans="1:14" s="1" customFormat="1" ht="14.25">
      <c r="A181" s="3"/>
      <c r="B181" s="5"/>
      <c r="C181" s="5"/>
      <c r="E181" s="3"/>
      <c r="H181" s="7"/>
      <c r="I181" s="9"/>
      <c r="K181" s="3"/>
      <c r="L181" s="5"/>
      <c r="M181" s="11"/>
      <c r="N181" s="7"/>
    </row>
    <row r="182" spans="1:14" s="1" customFormat="1" ht="14.25">
      <c r="A182" s="3"/>
      <c r="B182" s="5"/>
      <c r="C182" s="5"/>
      <c r="E182" s="3"/>
      <c r="H182" s="7"/>
      <c r="I182" s="9"/>
      <c r="K182" s="3"/>
      <c r="L182" s="5"/>
      <c r="M182" s="11"/>
      <c r="N182" s="7"/>
    </row>
    <row r="183" spans="1:14" s="1" customFormat="1" ht="14.25">
      <c r="A183" s="3"/>
      <c r="B183" s="5"/>
      <c r="C183" s="5"/>
      <c r="E183" s="3"/>
      <c r="H183" s="7"/>
      <c r="I183" s="9"/>
      <c r="K183" s="3"/>
      <c r="L183" s="5"/>
      <c r="M183" s="11"/>
      <c r="N183" s="7"/>
    </row>
    <row r="184" spans="1:14" s="1" customFormat="1" ht="14.25">
      <c r="A184" s="3"/>
      <c r="B184" s="5"/>
      <c r="C184" s="5"/>
      <c r="E184" s="3"/>
      <c r="H184" s="7"/>
      <c r="I184" s="9"/>
      <c r="K184" s="3"/>
      <c r="L184" s="5"/>
      <c r="M184" s="11"/>
      <c r="N184" s="7"/>
    </row>
    <row r="185" spans="1:14" s="1" customFormat="1" ht="14.25">
      <c r="A185" s="3"/>
      <c r="B185" s="5"/>
      <c r="C185" s="5"/>
      <c r="E185" s="3"/>
      <c r="H185" s="7"/>
      <c r="I185" s="9"/>
      <c r="K185" s="3"/>
      <c r="L185" s="5"/>
      <c r="M185" s="11"/>
      <c r="N185" s="7"/>
    </row>
    <row r="186" spans="1:14" s="1" customFormat="1" ht="14.25">
      <c r="A186" s="3"/>
      <c r="B186" s="5"/>
      <c r="C186" s="5"/>
      <c r="E186" s="3"/>
      <c r="H186" s="7"/>
      <c r="I186" s="9"/>
      <c r="K186" s="3"/>
      <c r="L186" s="5"/>
      <c r="M186" s="11"/>
      <c r="N186" s="7"/>
    </row>
    <row r="187" spans="1:14" s="1" customFormat="1" ht="14.25">
      <c r="A187" s="3"/>
      <c r="B187" s="5"/>
      <c r="C187" s="5"/>
      <c r="E187" s="3"/>
      <c r="H187" s="7"/>
      <c r="I187" s="9"/>
      <c r="K187" s="3"/>
      <c r="L187" s="5"/>
      <c r="M187" s="11"/>
      <c r="N187" s="7"/>
    </row>
    <row r="188" spans="1:14" s="1" customFormat="1" ht="14.25">
      <c r="A188" s="3"/>
      <c r="B188" s="5"/>
      <c r="C188" s="5"/>
      <c r="E188" s="3"/>
      <c r="H188" s="7"/>
      <c r="I188" s="9"/>
      <c r="K188" s="3"/>
      <c r="L188" s="5"/>
      <c r="M188" s="11"/>
      <c r="N188" s="7"/>
    </row>
    <row r="189" spans="1:14" s="1" customFormat="1" ht="14.25">
      <c r="A189" s="3"/>
      <c r="B189" s="5"/>
      <c r="C189" s="5"/>
      <c r="E189" s="3"/>
      <c r="H189" s="7"/>
      <c r="I189" s="9"/>
      <c r="K189" s="3"/>
      <c r="L189" s="5"/>
      <c r="M189" s="11"/>
      <c r="N189" s="7"/>
    </row>
    <row r="190" spans="1:14" s="1" customFormat="1" ht="14.25">
      <c r="A190" s="3"/>
      <c r="B190" s="5"/>
      <c r="C190" s="5"/>
      <c r="E190" s="3"/>
      <c r="H190" s="7"/>
      <c r="I190" s="9"/>
      <c r="K190" s="3"/>
      <c r="L190" s="5"/>
      <c r="M190" s="11"/>
      <c r="N190" s="7"/>
    </row>
    <row r="191" spans="1:14" s="1" customFormat="1" ht="14.25">
      <c r="A191" s="3"/>
      <c r="B191" s="5"/>
      <c r="C191" s="5"/>
      <c r="E191" s="3"/>
      <c r="H191" s="7"/>
      <c r="I191" s="9"/>
      <c r="K191" s="3"/>
      <c r="L191" s="5"/>
      <c r="M191" s="11"/>
      <c r="N191" s="7"/>
    </row>
    <row r="192" spans="1:14" s="1" customFormat="1" ht="14.25">
      <c r="A192" s="3"/>
      <c r="B192" s="5"/>
      <c r="C192" s="5"/>
      <c r="E192" s="3"/>
      <c r="H192" s="7"/>
      <c r="I192" s="9"/>
      <c r="K192" s="3"/>
      <c r="L192" s="5"/>
      <c r="M192" s="11"/>
      <c r="N192" s="7"/>
    </row>
    <row r="193" spans="1:14" s="1" customFormat="1" ht="14.25">
      <c r="A193" s="3"/>
      <c r="B193" s="5"/>
      <c r="C193" s="5"/>
      <c r="E193" s="3"/>
      <c r="H193" s="7"/>
      <c r="I193" s="9"/>
      <c r="K193" s="3"/>
      <c r="L193" s="5"/>
      <c r="M193" s="11"/>
      <c r="N193" s="7"/>
    </row>
    <row r="194" spans="1:14" s="1" customFormat="1" ht="14.25">
      <c r="A194" s="3"/>
      <c r="B194" s="5"/>
      <c r="C194" s="5"/>
      <c r="E194" s="3"/>
      <c r="H194" s="7"/>
      <c r="I194" s="9"/>
      <c r="K194" s="3"/>
      <c r="L194" s="5"/>
      <c r="M194" s="11"/>
      <c r="N194" s="7"/>
    </row>
    <row r="195" spans="1:14" s="1" customFormat="1" ht="14.25">
      <c r="A195" s="3"/>
      <c r="B195" s="5"/>
      <c r="C195" s="5"/>
      <c r="E195" s="3"/>
      <c r="H195" s="7"/>
      <c r="I195" s="9"/>
      <c r="K195" s="3"/>
      <c r="L195" s="5"/>
      <c r="M195" s="11"/>
      <c r="N195" s="7"/>
    </row>
    <row r="196" spans="1:14" s="1" customFormat="1" ht="14.25">
      <c r="A196" s="3"/>
      <c r="B196" s="5"/>
      <c r="C196" s="5"/>
      <c r="E196" s="3"/>
      <c r="H196" s="7"/>
      <c r="I196" s="9"/>
      <c r="K196" s="3"/>
      <c r="L196" s="5"/>
      <c r="M196" s="11"/>
      <c r="N196" s="7"/>
    </row>
    <row r="197" spans="1:14" s="1" customFormat="1" ht="14.25">
      <c r="A197" s="3"/>
      <c r="B197" s="5"/>
      <c r="C197" s="5"/>
      <c r="E197" s="3"/>
      <c r="H197" s="7"/>
      <c r="I197" s="9"/>
      <c r="K197" s="3"/>
      <c r="L197" s="5"/>
      <c r="M197" s="11"/>
      <c r="N197" s="7"/>
    </row>
    <row r="198" spans="1:14" s="1" customFormat="1" ht="14.25">
      <c r="A198" s="3"/>
      <c r="B198" s="5"/>
      <c r="C198" s="5"/>
      <c r="E198" s="3"/>
      <c r="H198" s="7"/>
      <c r="I198" s="9"/>
      <c r="K198" s="3"/>
      <c r="L198" s="5"/>
      <c r="M198" s="11"/>
      <c r="N198" s="7"/>
    </row>
    <row r="199" spans="1:14" s="1" customFormat="1" ht="14.25">
      <c r="A199" s="3"/>
      <c r="B199" s="5"/>
      <c r="C199" s="5"/>
      <c r="E199" s="3"/>
      <c r="H199" s="7"/>
      <c r="I199" s="9"/>
      <c r="K199" s="3"/>
      <c r="L199" s="5"/>
      <c r="M199" s="11"/>
      <c r="N199" s="7"/>
    </row>
    <row r="200" spans="1:14" s="1" customFormat="1" ht="14.25">
      <c r="A200" s="3"/>
      <c r="B200" s="5"/>
      <c r="C200" s="5"/>
      <c r="E200" s="3"/>
      <c r="H200" s="7"/>
      <c r="I200" s="9"/>
      <c r="K200" s="3"/>
      <c r="L200" s="5"/>
      <c r="M200" s="11"/>
      <c r="N200" s="7"/>
    </row>
    <row r="201" spans="1:14" s="1" customFormat="1" ht="14.25">
      <c r="A201" s="3"/>
      <c r="B201" s="5"/>
      <c r="C201" s="5"/>
      <c r="E201" s="3"/>
      <c r="H201" s="7"/>
      <c r="I201" s="9"/>
      <c r="K201" s="3"/>
      <c r="L201" s="5"/>
      <c r="M201" s="11"/>
      <c r="N201" s="7"/>
    </row>
    <row r="202" spans="1:14" s="1" customFormat="1" ht="14.25">
      <c r="A202" s="3"/>
      <c r="B202" s="5"/>
      <c r="C202" s="5"/>
      <c r="E202" s="3"/>
      <c r="H202" s="7"/>
      <c r="I202" s="9"/>
      <c r="K202" s="3"/>
      <c r="L202" s="5"/>
      <c r="M202" s="11"/>
      <c r="N202" s="7"/>
    </row>
    <row r="203" spans="1:14" s="1" customFormat="1" ht="14.25">
      <c r="A203" s="3"/>
      <c r="B203" s="5"/>
      <c r="C203" s="5"/>
      <c r="E203" s="3"/>
      <c r="H203" s="7"/>
      <c r="I203" s="9"/>
      <c r="K203" s="3"/>
      <c r="L203" s="5"/>
      <c r="M203" s="11"/>
      <c r="N203" s="7"/>
    </row>
    <row r="204" spans="1:14" s="1" customFormat="1" ht="14.25">
      <c r="A204" s="3"/>
      <c r="B204" s="5"/>
      <c r="C204" s="5"/>
      <c r="E204" s="3"/>
      <c r="H204" s="7"/>
      <c r="I204" s="9"/>
      <c r="K204" s="3"/>
      <c r="L204" s="5"/>
      <c r="M204" s="11"/>
      <c r="N204" s="7"/>
    </row>
    <row r="205" spans="1:14" s="1" customFormat="1" ht="14.25">
      <c r="A205" s="3"/>
      <c r="B205" s="5"/>
      <c r="C205" s="5"/>
      <c r="E205" s="3"/>
      <c r="H205" s="7"/>
      <c r="I205" s="9"/>
      <c r="K205" s="3"/>
      <c r="L205" s="5"/>
      <c r="M205" s="11"/>
      <c r="N205" s="7"/>
    </row>
    <row r="206" spans="1:14" s="1" customFormat="1" ht="14.25">
      <c r="A206" s="3"/>
      <c r="B206" s="5"/>
      <c r="C206" s="5"/>
      <c r="E206" s="3"/>
      <c r="H206" s="7"/>
      <c r="I206" s="9"/>
      <c r="K206" s="3"/>
      <c r="L206" s="5"/>
      <c r="M206" s="11"/>
      <c r="N206" s="7"/>
    </row>
    <row r="207" spans="1:14" s="1" customFormat="1" ht="14.25">
      <c r="A207" s="3"/>
      <c r="B207" s="5"/>
      <c r="C207" s="5"/>
      <c r="E207" s="3"/>
      <c r="H207" s="7"/>
      <c r="I207" s="9"/>
      <c r="K207" s="3"/>
      <c r="L207" s="5"/>
      <c r="M207" s="11"/>
      <c r="N207" s="7"/>
    </row>
    <row r="208" spans="1:14" s="1" customFormat="1" ht="14.25">
      <c r="A208" s="3"/>
      <c r="B208" s="5"/>
      <c r="C208" s="5"/>
      <c r="E208" s="3"/>
      <c r="H208" s="7"/>
      <c r="I208" s="9"/>
      <c r="K208" s="3"/>
      <c r="L208" s="5"/>
      <c r="M208" s="11"/>
      <c r="N208" s="7"/>
    </row>
    <row r="209" spans="1:14" s="1" customFormat="1" ht="14.25">
      <c r="A209" s="3"/>
      <c r="B209" s="5"/>
      <c r="C209" s="5"/>
      <c r="E209" s="3"/>
      <c r="H209" s="7"/>
      <c r="I209" s="9"/>
      <c r="K209" s="3"/>
      <c r="L209" s="5"/>
      <c r="M209" s="11"/>
      <c r="N209" s="7"/>
    </row>
    <row r="210" spans="1:14" s="1" customFormat="1" ht="14.25">
      <c r="A210" s="3"/>
      <c r="B210" s="5"/>
      <c r="C210" s="5"/>
      <c r="E210" s="3"/>
      <c r="H210" s="7"/>
      <c r="I210" s="9"/>
      <c r="K210" s="3"/>
      <c r="L210" s="5"/>
      <c r="M210" s="11"/>
      <c r="N210" s="7"/>
    </row>
    <row r="211" spans="1:14" s="1" customFormat="1" ht="14.25">
      <c r="A211" s="3"/>
      <c r="B211" s="5"/>
      <c r="C211" s="5"/>
      <c r="E211" s="3"/>
      <c r="H211" s="7"/>
      <c r="I211" s="9"/>
      <c r="K211" s="3"/>
      <c r="L211" s="5"/>
      <c r="M211" s="11"/>
      <c r="N211" s="7"/>
    </row>
    <row r="212" spans="1:14" s="1" customFormat="1" ht="14.25">
      <c r="A212" s="3"/>
      <c r="B212" s="5"/>
      <c r="C212" s="5"/>
      <c r="E212" s="3"/>
      <c r="H212" s="7"/>
      <c r="I212" s="9"/>
      <c r="K212" s="3"/>
      <c r="L212" s="5"/>
      <c r="M212" s="11"/>
      <c r="N212" s="7"/>
    </row>
    <row r="213" spans="1:14" s="1" customFormat="1" ht="14.25">
      <c r="A213" s="3"/>
      <c r="B213" s="5"/>
      <c r="C213" s="5"/>
      <c r="E213" s="3"/>
      <c r="H213" s="7"/>
      <c r="I213" s="9"/>
      <c r="K213" s="3"/>
      <c r="L213" s="5"/>
      <c r="M213" s="11"/>
      <c r="N213" s="7"/>
    </row>
    <row r="214" spans="1:14" s="1" customFormat="1" ht="14.25">
      <c r="A214" s="3"/>
      <c r="B214" s="5"/>
      <c r="C214" s="5"/>
      <c r="E214" s="3"/>
      <c r="H214" s="7"/>
      <c r="I214" s="9"/>
      <c r="K214" s="3"/>
      <c r="L214" s="5"/>
      <c r="M214" s="11"/>
      <c r="N214" s="7"/>
    </row>
    <row r="215" spans="1:14" s="1" customFormat="1" ht="14.25">
      <c r="A215" s="3"/>
      <c r="B215" s="5"/>
      <c r="C215" s="5"/>
      <c r="E215" s="3"/>
      <c r="H215" s="7"/>
      <c r="I215" s="9"/>
      <c r="K215" s="3"/>
      <c r="L215" s="5"/>
      <c r="M215" s="11"/>
      <c r="N215" s="7"/>
    </row>
    <row r="216" spans="1:14" s="1" customFormat="1" ht="14.25">
      <c r="A216" s="3"/>
      <c r="B216" s="5"/>
      <c r="C216" s="5"/>
      <c r="E216" s="3"/>
      <c r="H216" s="7"/>
      <c r="I216" s="9"/>
      <c r="K216" s="3"/>
      <c r="L216" s="5"/>
      <c r="M216" s="11"/>
      <c r="N216" s="7"/>
    </row>
    <row r="217" spans="1:14" s="1" customFormat="1" ht="14.25">
      <c r="A217" s="3"/>
      <c r="B217" s="5"/>
      <c r="C217" s="5"/>
      <c r="E217" s="3"/>
      <c r="H217" s="7"/>
      <c r="I217" s="9"/>
      <c r="K217" s="3"/>
      <c r="L217" s="5"/>
      <c r="M217" s="11"/>
      <c r="N217" s="7"/>
    </row>
    <row r="218" spans="1:14" s="1" customFormat="1" ht="14.25">
      <c r="A218" s="3"/>
      <c r="B218" s="5"/>
      <c r="C218" s="5"/>
      <c r="E218" s="3"/>
      <c r="H218" s="7"/>
      <c r="I218" s="9"/>
      <c r="K218" s="3"/>
      <c r="L218" s="5"/>
      <c r="M218" s="11"/>
      <c r="N218" s="7"/>
    </row>
    <row r="219" spans="1:14" s="1" customFormat="1" ht="14.25">
      <c r="A219" s="3"/>
      <c r="B219" s="5"/>
      <c r="C219" s="5"/>
      <c r="E219" s="3"/>
      <c r="H219" s="7"/>
      <c r="I219" s="9"/>
      <c r="K219" s="3"/>
      <c r="L219" s="5"/>
      <c r="M219" s="11"/>
      <c r="N219" s="7"/>
    </row>
    <row r="220" spans="1:14" s="1" customFormat="1" ht="14.25">
      <c r="A220" s="3"/>
      <c r="B220" s="5"/>
      <c r="C220" s="5"/>
      <c r="E220" s="3"/>
      <c r="H220" s="7"/>
      <c r="I220" s="9"/>
      <c r="K220" s="3"/>
      <c r="L220" s="5"/>
      <c r="M220" s="11"/>
      <c r="N220" s="7"/>
    </row>
    <row r="221" spans="1:14" s="1" customFormat="1" ht="14.25">
      <c r="A221" s="3"/>
      <c r="B221" s="5"/>
      <c r="C221" s="5"/>
      <c r="E221" s="3"/>
      <c r="H221" s="7"/>
      <c r="I221" s="9"/>
      <c r="K221" s="3"/>
      <c r="L221" s="5"/>
      <c r="M221" s="11"/>
      <c r="N221" s="7"/>
    </row>
    <row r="222" spans="1:14" s="1" customFormat="1" ht="14.25">
      <c r="A222" s="3"/>
      <c r="B222" s="5"/>
      <c r="C222" s="5"/>
      <c r="E222" s="3"/>
      <c r="H222" s="7"/>
      <c r="I222" s="9"/>
      <c r="K222" s="3"/>
      <c r="L222" s="5"/>
      <c r="M222" s="11"/>
      <c r="N222" s="7"/>
    </row>
    <row r="223" spans="1:14" s="1" customFormat="1" ht="14.25">
      <c r="A223" s="3"/>
      <c r="B223" s="5"/>
      <c r="C223" s="5"/>
      <c r="E223" s="3"/>
      <c r="H223" s="7"/>
      <c r="I223" s="9"/>
      <c r="K223" s="3"/>
      <c r="L223" s="5"/>
      <c r="M223" s="11"/>
      <c r="N223" s="7"/>
    </row>
    <row r="224" spans="1:14" s="1" customFormat="1">
      <c r="A224" s="4"/>
      <c r="B224" s="6"/>
      <c r="C224" s="6"/>
      <c r="E224" s="3"/>
      <c r="H224" s="7"/>
      <c r="I224" s="9"/>
      <c r="K224" s="3"/>
      <c r="L224" s="5"/>
      <c r="M224" s="11"/>
      <c r="N224" s="7"/>
    </row>
    <row r="225" spans="1:14" s="1" customFormat="1">
      <c r="A225" s="4"/>
      <c r="B225" s="6"/>
      <c r="C225" s="6"/>
      <c r="E225" s="3"/>
      <c r="H225" s="7"/>
      <c r="I225" s="9"/>
      <c r="K225" s="3"/>
      <c r="L225" s="5"/>
      <c r="M225" s="11"/>
      <c r="N225" s="7"/>
    </row>
    <row r="226" spans="1:14">
      <c r="E226" s="3"/>
      <c r="F226" s="1"/>
      <c r="G226" s="1"/>
      <c r="H226" s="7"/>
      <c r="I226" s="9"/>
      <c r="K226" s="3"/>
      <c r="L226" s="5"/>
      <c r="M226" s="11"/>
    </row>
    <row r="227" spans="1:14">
      <c r="E227" s="3"/>
      <c r="F227" s="1"/>
      <c r="G227" s="1"/>
      <c r="H227" s="7"/>
      <c r="I227" s="9"/>
    </row>
    <row r="228" spans="1:14">
      <c r="E228" s="3"/>
      <c r="F228" s="1"/>
      <c r="G228" s="1"/>
      <c r="H228" s="7"/>
      <c r="I228" s="9"/>
    </row>
    <row r="229" spans="1:14">
      <c r="E229" s="3"/>
      <c r="F229" s="1"/>
      <c r="G229" s="1"/>
      <c r="H229" s="7"/>
      <c r="I229" s="9"/>
    </row>
    <row r="230" spans="1:14">
      <c r="E230" s="3"/>
      <c r="F230" s="1"/>
      <c r="G230" s="1"/>
      <c r="H230" s="7"/>
      <c r="I230" s="9"/>
    </row>
    <row r="231" spans="1:14">
      <c r="E231" s="3"/>
      <c r="F231" s="1"/>
      <c r="G231" s="1"/>
      <c r="H231" s="7"/>
      <c r="I231" s="9"/>
    </row>
    <row r="232" spans="1:14">
      <c r="E232" s="3"/>
      <c r="F232" s="1"/>
      <c r="G232" s="1"/>
      <c r="H232" s="7"/>
      <c r="I232" s="9"/>
    </row>
    <row r="233" spans="1:14">
      <c r="E233" s="3"/>
      <c r="F233" s="1"/>
      <c r="G233" s="1"/>
      <c r="H233" s="7"/>
      <c r="I233" s="9"/>
    </row>
  </sheetData>
  <sheetProtection sheet="1" formatCells="0" formatColumns="0" formatRows="0" insertColumns="0" insertRows="0" insertHyperlinks="0" deleteColumns="0" deleteRows="0" sort="0" autoFilter="0" pivotTables="0"/>
  <mergeCells count="4">
    <mergeCell ref="A2:B2"/>
    <mergeCell ref="E104:I104"/>
    <mergeCell ref="A30:C32"/>
    <mergeCell ref="A17:A18"/>
  </mergeCells>
  <dataValidations count="1">
    <dataValidation allowBlank="1" showInputMessage="1" showErrorMessage="1" errorTitle="Achtung Formel" error="Wenn du diesen Wert überschreibst, wird die Formel gelöscht und dein Budget stimmt nicht! Schreibe nur in die grauen Zellen." promptTitle="Achtung Formel" prompt="Wenn du diesen Wert überschreibst, wird die Formel gelöscht und dein Budget stimmt nicht! Schreibe nur in die grauen Zellen." sqref="B20:B23 M30 A6 A8 A10 A12:A14 A16 F20:F22 G23 F24:G24 G27:G32 F33:G33 L25 G40 F41:G41 G44:G46 F47:G47 F50:F51 G52:G54 F54 F58 G57 G59 F60:G60 G63:G64 F65 G66 F67:F68 F69:G69 F72 G73:G74 F75 G76:G77 F78 F79:G79 F83:F85 F86:G86 F89:F93 F94:G94 G97:G100 F101 F102:G102 F36:F39" xr:uid="{BF48E9D8-9852-4648-A3BF-1CBC32C6A2BD}"/>
  </dataValidations>
  <pageMargins left="0.7" right="0.7" top="0.78740157499999996" bottom="0.78740157499999996" header="0.3" footer="0.3"/>
  <pageSetup paperSize="9" orientation="landscape" r:id="rId1"/>
  <drawing r:id="rId2"/>
  <tableParts count="14">
    <tablePart r:id="rId3"/>
    <tablePart r:id="rId4"/>
    <tablePart r:id="rId5"/>
    <tablePart r:id="rId6"/>
    <tablePart r:id="rId7"/>
    <tablePart r:id="rId8"/>
    <tablePart r:id="rId9"/>
    <tablePart r:id="rId10"/>
    <tablePart r:id="rId11"/>
    <tablePart r:id="rId12"/>
    <tablePart r:id="rId13"/>
    <tablePart r:id="rId14"/>
    <tablePart r:id="rId15"/>
    <tablePart r:id="rId1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F6D2C-2345-401C-82FA-DE16CB4EA8B6}">
  <dimension ref="A1:N250"/>
  <sheetViews>
    <sheetView topLeftCell="A4" workbookViewId="0">
      <selection activeCell="F12" sqref="F12"/>
    </sheetView>
  </sheetViews>
  <sheetFormatPr baseColWidth="10" defaultRowHeight="15"/>
  <cols>
    <col min="1" max="1" width="35.7109375" customWidth="1"/>
    <col min="2" max="5" width="12.7109375" customWidth="1"/>
    <col min="6" max="6" width="35.7109375" customWidth="1"/>
  </cols>
  <sheetData>
    <row r="1" spans="1:14" ht="7.5" customHeight="1">
      <c r="A1" s="1"/>
      <c r="B1" s="1"/>
      <c r="C1" s="1"/>
      <c r="D1" s="1"/>
      <c r="E1" s="1"/>
      <c r="F1" s="1"/>
      <c r="G1" s="1"/>
      <c r="H1" s="1"/>
      <c r="I1" s="1"/>
      <c r="J1" s="1"/>
      <c r="K1" s="1"/>
      <c r="L1" s="1"/>
      <c r="M1" s="1"/>
      <c r="N1" s="1"/>
    </row>
    <row r="2" spans="1:14" ht="52.5" customHeight="1">
      <c r="A2" s="62" t="s">
        <v>133</v>
      </c>
      <c r="B2" s="63"/>
      <c r="C2" s="63"/>
      <c r="D2" s="63"/>
      <c r="E2" s="63"/>
      <c r="F2" s="1"/>
      <c r="G2" s="1"/>
      <c r="H2" s="1"/>
      <c r="I2" s="1"/>
      <c r="J2" s="1"/>
      <c r="K2" s="1"/>
      <c r="L2" s="1"/>
      <c r="M2" s="1"/>
      <c r="N2" s="1"/>
    </row>
    <row r="3" spans="1:14" s="45" customFormat="1" ht="43.5" customHeight="1">
      <c r="A3" s="58" t="s">
        <v>114</v>
      </c>
      <c r="B3" s="59"/>
      <c r="C3" s="59"/>
      <c r="D3" s="59"/>
      <c r="E3" s="59"/>
      <c r="F3" s="59"/>
      <c r="G3" s="2"/>
      <c r="H3" s="2"/>
      <c r="I3" s="2"/>
      <c r="J3" s="2"/>
      <c r="K3" s="2"/>
      <c r="L3" s="2"/>
      <c r="M3" s="2"/>
      <c r="N3" s="2"/>
    </row>
    <row r="4" spans="1:14" ht="35.1" customHeight="1">
      <c r="A4" s="60" t="s">
        <v>119</v>
      </c>
      <c r="B4" s="61"/>
      <c r="C4" s="61"/>
      <c r="D4" s="61"/>
      <c r="E4" s="61"/>
      <c r="F4" s="61"/>
      <c r="G4" s="1"/>
      <c r="H4" s="1"/>
      <c r="I4" s="1"/>
      <c r="J4" s="1"/>
      <c r="K4" s="1"/>
      <c r="L4" s="1"/>
      <c r="M4" s="1"/>
      <c r="N4" s="1"/>
    </row>
    <row r="5" spans="1:14" ht="15" customHeight="1">
      <c r="A5" s="3"/>
      <c r="G5" s="1"/>
      <c r="H5" s="1"/>
      <c r="I5" s="1"/>
      <c r="J5" s="1"/>
      <c r="K5" s="1"/>
      <c r="L5" s="1"/>
      <c r="M5" s="1"/>
      <c r="N5" s="1"/>
    </row>
    <row r="6" spans="1:14" s="45" customFormat="1" ht="35.1" customHeight="1">
      <c r="A6" s="2" t="s">
        <v>112</v>
      </c>
      <c r="B6" s="2" t="s">
        <v>113</v>
      </c>
      <c r="C6" s="2" t="s">
        <v>130</v>
      </c>
      <c r="D6" s="2" t="s">
        <v>131</v>
      </c>
      <c r="E6" s="2" t="s">
        <v>132</v>
      </c>
      <c r="F6" s="47" t="s">
        <v>134</v>
      </c>
      <c r="G6" s="2"/>
      <c r="H6" s="2"/>
      <c r="I6" s="2"/>
      <c r="J6" s="2"/>
      <c r="K6" s="2"/>
      <c r="L6" s="2"/>
      <c r="M6" s="2"/>
      <c r="N6" s="2"/>
    </row>
    <row r="7" spans="1:14" s="45" customFormat="1" ht="35.1" customHeight="1">
      <c r="A7" s="48" t="s">
        <v>115</v>
      </c>
      <c r="B7" s="49" t="s">
        <v>117</v>
      </c>
      <c r="C7" s="49" t="s">
        <v>129</v>
      </c>
      <c r="D7" s="49" t="s">
        <v>129</v>
      </c>
      <c r="E7" s="49" t="s">
        <v>129</v>
      </c>
      <c r="F7" s="50"/>
      <c r="G7" s="2"/>
      <c r="H7" s="2"/>
      <c r="I7" s="2"/>
      <c r="J7" s="2"/>
      <c r="K7" s="2"/>
      <c r="L7" s="2"/>
      <c r="M7" s="2"/>
      <c r="N7" s="2"/>
    </row>
    <row r="8" spans="1:14" s="45" customFormat="1" ht="35.1" customHeight="1">
      <c r="A8" s="48" t="s">
        <v>116</v>
      </c>
      <c r="B8" s="49">
        <v>46142</v>
      </c>
      <c r="C8" s="49">
        <v>46234</v>
      </c>
      <c r="D8" s="49">
        <v>46326</v>
      </c>
      <c r="E8" s="49">
        <v>46053</v>
      </c>
      <c r="F8" s="50"/>
      <c r="G8" s="2"/>
      <c r="H8" s="2"/>
      <c r="I8" s="2"/>
      <c r="J8" s="2"/>
      <c r="K8" s="2"/>
      <c r="L8" s="2"/>
      <c r="M8" s="2"/>
      <c r="N8" s="2"/>
    </row>
    <row r="9" spans="1:14" s="45" customFormat="1" ht="35.1" customHeight="1">
      <c r="A9" s="48" t="s">
        <v>118</v>
      </c>
      <c r="B9" s="49">
        <v>46193</v>
      </c>
      <c r="C9" s="49" t="s">
        <v>129</v>
      </c>
      <c r="D9" s="49" t="s">
        <v>129</v>
      </c>
      <c r="E9" s="49" t="s">
        <v>129</v>
      </c>
      <c r="F9" s="50"/>
      <c r="G9" s="2"/>
      <c r="H9" s="2"/>
      <c r="I9" s="2"/>
      <c r="J9" s="2"/>
      <c r="K9" s="2"/>
      <c r="L9" s="2"/>
      <c r="M9" s="2"/>
      <c r="N9" s="2"/>
    </row>
    <row r="10" spans="1:14" s="45" customFormat="1" ht="35.1" customHeight="1">
      <c r="A10" s="48" t="s">
        <v>120</v>
      </c>
      <c r="B10" s="49">
        <v>46326</v>
      </c>
      <c r="C10" s="49" t="s">
        <v>129</v>
      </c>
      <c r="D10" s="49" t="s">
        <v>129</v>
      </c>
      <c r="E10" s="49" t="s">
        <v>129</v>
      </c>
      <c r="F10" s="50"/>
      <c r="G10" s="2"/>
      <c r="H10" s="2"/>
      <c r="I10" s="2"/>
      <c r="J10" s="2"/>
      <c r="K10" s="2"/>
      <c r="L10" s="2"/>
      <c r="M10" s="2"/>
      <c r="N10" s="2"/>
    </row>
    <row r="11" spans="1:14" s="45" customFormat="1" ht="35.1" customHeight="1">
      <c r="A11" s="48" t="s">
        <v>31</v>
      </c>
      <c r="B11" s="49"/>
      <c r="C11" s="49"/>
      <c r="D11" s="49"/>
      <c r="E11" s="49"/>
      <c r="F11" s="50"/>
      <c r="G11" s="2"/>
      <c r="H11" s="2"/>
      <c r="I11" s="2"/>
      <c r="J11" s="2"/>
      <c r="K11" s="2"/>
      <c r="L11" s="2"/>
      <c r="M11" s="2"/>
      <c r="N11" s="2"/>
    </row>
    <row r="12" spans="1:14" s="45" customFormat="1" ht="35.1" customHeight="1">
      <c r="A12" s="48" t="s">
        <v>121</v>
      </c>
      <c r="B12" s="49"/>
      <c r="C12" s="49"/>
      <c r="D12" s="49"/>
      <c r="E12" s="49"/>
      <c r="F12" s="50"/>
      <c r="G12" s="2"/>
      <c r="H12" s="2"/>
      <c r="I12" s="2"/>
      <c r="J12" s="2"/>
      <c r="K12" s="2"/>
      <c r="L12" s="2"/>
      <c r="M12" s="2"/>
      <c r="N12" s="2"/>
    </row>
    <row r="13" spans="1:14" s="45" customFormat="1" ht="35.1" customHeight="1">
      <c r="A13" s="48" t="s">
        <v>122</v>
      </c>
      <c r="B13" s="49"/>
      <c r="C13" s="49"/>
      <c r="D13" s="49"/>
      <c r="E13" s="49"/>
      <c r="F13" s="50"/>
      <c r="G13" s="2"/>
      <c r="H13" s="2"/>
      <c r="I13" s="2"/>
      <c r="J13" s="2"/>
      <c r="K13" s="2"/>
      <c r="L13" s="2"/>
      <c r="M13" s="2"/>
      <c r="N13" s="2"/>
    </row>
    <row r="14" spans="1:14" s="45" customFormat="1" ht="35.1" customHeight="1">
      <c r="A14" s="48" t="s">
        <v>123</v>
      </c>
      <c r="B14" s="49"/>
      <c r="C14" s="49"/>
      <c r="D14" s="49"/>
      <c r="E14" s="49"/>
      <c r="F14" s="50"/>
      <c r="G14" s="2"/>
      <c r="H14" s="2"/>
      <c r="I14" s="2"/>
      <c r="J14" s="2"/>
      <c r="K14" s="2"/>
      <c r="L14" s="2"/>
      <c r="M14" s="2"/>
      <c r="N14" s="2"/>
    </row>
    <row r="15" spans="1:14" s="45" customFormat="1" ht="35.1" customHeight="1">
      <c r="A15" s="48" t="s">
        <v>125</v>
      </c>
      <c r="B15" s="49"/>
      <c r="C15" s="49"/>
      <c r="D15" s="49"/>
      <c r="E15" s="49"/>
      <c r="F15" s="50"/>
      <c r="G15" s="2"/>
      <c r="H15" s="2"/>
      <c r="I15" s="2"/>
      <c r="J15" s="2"/>
      <c r="K15" s="2"/>
      <c r="L15" s="2"/>
      <c r="M15" s="2"/>
      <c r="N15" s="2"/>
    </row>
    <row r="16" spans="1:14" s="45" customFormat="1" ht="35.1" customHeight="1">
      <c r="A16" s="48" t="s">
        <v>124</v>
      </c>
      <c r="B16" s="49"/>
      <c r="C16" s="49"/>
      <c r="D16" s="49"/>
      <c r="E16" s="49"/>
      <c r="F16" s="50"/>
      <c r="G16" s="2"/>
      <c r="H16" s="2"/>
      <c r="I16" s="2"/>
      <c r="J16" s="2"/>
      <c r="K16" s="2"/>
      <c r="L16" s="2"/>
      <c r="M16" s="2"/>
      <c r="N16" s="2"/>
    </row>
    <row r="17" spans="1:14" s="45" customFormat="1" ht="35.1" customHeight="1">
      <c r="A17" s="48" t="s">
        <v>126</v>
      </c>
      <c r="B17" s="49"/>
      <c r="C17" s="49"/>
      <c r="D17" s="49"/>
      <c r="E17" s="49"/>
      <c r="F17" s="50"/>
      <c r="G17" s="2"/>
      <c r="H17" s="2"/>
      <c r="I17" s="2"/>
      <c r="J17" s="2"/>
      <c r="K17" s="2"/>
      <c r="L17" s="2"/>
      <c r="M17" s="2"/>
      <c r="N17" s="2"/>
    </row>
    <row r="18" spans="1:14" s="45" customFormat="1" ht="35.1" customHeight="1">
      <c r="A18" s="48" t="s">
        <v>127</v>
      </c>
      <c r="B18" s="49"/>
      <c r="C18" s="49"/>
      <c r="D18" s="49"/>
      <c r="E18" s="49"/>
      <c r="F18" s="50"/>
      <c r="G18" s="2"/>
      <c r="H18" s="2"/>
      <c r="I18" s="2"/>
      <c r="J18" s="2"/>
      <c r="K18" s="2"/>
      <c r="L18" s="2"/>
      <c r="M18" s="2"/>
      <c r="N18" s="2"/>
    </row>
    <row r="19" spans="1:14" s="45" customFormat="1" ht="35.1" customHeight="1">
      <c r="A19" s="48" t="s">
        <v>128</v>
      </c>
      <c r="B19" s="49"/>
      <c r="C19" s="49"/>
      <c r="D19" s="49"/>
      <c r="E19" s="49"/>
      <c r="F19" s="50"/>
      <c r="G19" s="2"/>
      <c r="H19" s="2"/>
      <c r="I19" s="2"/>
      <c r="J19" s="2"/>
      <c r="K19" s="2"/>
      <c r="L19" s="2"/>
      <c r="M19" s="2"/>
      <c r="N19" s="2"/>
    </row>
    <row r="20" spans="1:14" s="45" customFormat="1" ht="35.1" customHeight="1">
      <c r="A20" s="48"/>
      <c r="B20" s="49"/>
      <c r="C20" s="49"/>
      <c r="D20" s="49"/>
      <c r="E20" s="49"/>
      <c r="F20" s="50"/>
      <c r="G20" s="2"/>
      <c r="H20" s="2"/>
      <c r="I20" s="2"/>
      <c r="J20" s="2"/>
      <c r="K20" s="2"/>
      <c r="L20" s="2"/>
      <c r="M20" s="2"/>
      <c r="N20" s="2"/>
    </row>
    <row r="21" spans="1:14" s="45" customFormat="1" ht="35.1" customHeight="1">
      <c r="A21" s="48"/>
      <c r="B21" s="49"/>
      <c r="C21" s="49"/>
      <c r="D21" s="49"/>
      <c r="E21" s="49"/>
      <c r="F21" s="50"/>
      <c r="G21" s="2"/>
      <c r="H21" s="2"/>
      <c r="I21" s="2"/>
      <c r="J21" s="2"/>
      <c r="K21" s="2"/>
      <c r="L21" s="2"/>
      <c r="M21" s="2"/>
      <c r="N21" s="2"/>
    </row>
    <row r="22" spans="1:14" s="45" customFormat="1" ht="35.1" customHeight="1">
      <c r="A22" s="48"/>
      <c r="B22" s="49"/>
      <c r="C22" s="49"/>
      <c r="D22" s="49"/>
      <c r="E22" s="49"/>
      <c r="F22" s="50"/>
      <c r="G22" s="2"/>
      <c r="H22" s="2"/>
      <c r="I22" s="2"/>
      <c r="J22" s="2"/>
      <c r="K22" s="2"/>
      <c r="L22" s="2"/>
      <c r="M22" s="2"/>
      <c r="N22" s="2"/>
    </row>
    <row r="23" spans="1:14" s="45" customFormat="1" ht="35.1" customHeight="1">
      <c r="A23" s="46"/>
      <c r="B23" s="47"/>
      <c r="C23" s="47"/>
      <c r="D23" s="47"/>
      <c r="E23" s="47"/>
      <c r="F23" s="2"/>
      <c r="G23" s="2"/>
      <c r="H23" s="2"/>
      <c r="I23" s="2"/>
      <c r="J23" s="2"/>
      <c r="K23" s="2"/>
      <c r="L23" s="2"/>
      <c r="M23" s="2"/>
      <c r="N23" s="2"/>
    </row>
    <row r="24" spans="1:14" s="45" customFormat="1" ht="35.1" customHeight="1">
      <c r="A24" s="46"/>
      <c r="B24" s="47"/>
      <c r="C24" s="47"/>
      <c r="D24" s="47"/>
      <c r="E24" s="47"/>
      <c r="F24" s="2"/>
      <c r="G24" s="2"/>
      <c r="H24" s="2"/>
      <c r="I24" s="2"/>
      <c r="J24" s="2"/>
      <c r="K24" s="2"/>
      <c r="L24" s="2"/>
      <c r="M24" s="2"/>
      <c r="N24" s="2"/>
    </row>
    <row r="25" spans="1:14" s="45" customFormat="1" ht="35.1" customHeight="1">
      <c r="A25" s="46"/>
      <c r="B25" s="47"/>
      <c r="C25" s="47"/>
      <c r="D25" s="47"/>
      <c r="E25" s="47"/>
      <c r="F25" s="2"/>
      <c r="G25" s="2"/>
      <c r="H25" s="2"/>
      <c r="I25" s="2"/>
      <c r="J25" s="2"/>
      <c r="K25" s="2"/>
      <c r="L25" s="2"/>
      <c r="M25" s="2"/>
      <c r="N25" s="2"/>
    </row>
    <row r="26" spans="1:14" s="45" customFormat="1" ht="35.1" customHeight="1">
      <c r="A26" s="46"/>
      <c r="B26" s="47"/>
      <c r="C26" s="47"/>
      <c r="D26" s="47"/>
      <c r="E26" s="47"/>
      <c r="F26" s="2"/>
      <c r="G26" s="2"/>
      <c r="H26" s="2"/>
      <c r="I26" s="2"/>
      <c r="J26" s="2"/>
      <c r="K26" s="2"/>
      <c r="L26" s="2"/>
      <c r="M26" s="2"/>
      <c r="N26" s="2"/>
    </row>
    <row r="27" spans="1:14" s="45" customFormat="1" ht="35.1" customHeight="1">
      <c r="A27" s="46"/>
      <c r="B27" s="47"/>
      <c r="C27" s="47"/>
      <c r="D27" s="47"/>
      <c r="E27" s="47"/>
      <c r="F27" s="2"/>
      <c r="G27" s="2"/>
      <c r="H27" s="2"/>
      <c r="I27" s="2"/>
      <c r="J27" s="2"/>
      <c r="K27" s="2"/>
      <c r="L27" s="2"/>
      <c r="M27" s="2"/>
      <c r="N27" s="2"/>
    </row>
    <row r="28" spans="1:14" s="45" customFormat="1" ht="35.1" customHeight="1">
      <c r="A28" s="46"/>
      <c r="B28" s="47"/>
      <c r="C28" s="47"/>
      <c r="D28" s="47"/>
      <c r="E28" s="47"/>
      <c r="F28" s="2"/>
      <c r="G28" s="2"/>
      <c r="H28" s="2"/>
      <c r="I28" s="2"/>
      <c r="J28" s="2"/>
      <c r="K28" s="2"/>
      <c r="L28" s="2"/>
      <c r="M28" s="2"/>
      <c r="N28" s="2"/>
    </row>
    <row r="29" spans="1:14" s="45" customFormat="1" ht="35.1" customHeight="1">
      <c r="A29" s="46"/>
      <c r="B29" s="47"/>
      <c r="C29" s="47"/>
      <c r="D29" s="47"/>
      <c r="E29" s="47"/>
      <c r="F29" s="2"/>
      <c r="G29" s="2"/>
      <c r="H29" s="2"/>
      <c r="I29" s="2"/>
      <c r="J29" s="2"/>
      <c r="K29" s="2"/>
      <c r="L29" s="2"/>
      <c r="M29" s="2"/>
      <c r="N29" s="2"/>
    </row>
    <row r="30" spans="1:14" s="45" customFormat="1" ht="35.1" customHeight="1">
      <c r="A30" s="46"/>
      <c r="B30" s="47"/>
      <c r="C30" s="47"/>
      <c r="D30" s="47"/>
      <c r="E30" s="47"/>
      <c r="F30" s="2"/>
      <c r="G30" s="2"/>
      <c r="H30" s="2"/>
      <c r="I30" s="2"/>
      <c r="J30" s="2"/>
      <c r="K30" s="2"/>
      <c r="L30" s="2"/>
      <c r="M30" s="2"/>
      <c r="N30" s="2"/>
    </row>
    <row r="31" spans="1:14" s="45" customFormat="1" ht="35.1" customHeight="1">
      <c r="A31" s="46"/>
      <c r="B31" s="47"/>
      <c r="C31" s="47"/>
      <c r="D31" s="47"/>
      <c r="E31" s="47"/>
      <c r="F31" s="2"/>
      <c r="G31" s="2"/>
      <c r="H31" s="2"/>
      <c r="I31" s="2"/>
      <c r="J31" s="2"/>
      <c r="K31" s="2"/>
      <c r="L31" s="2"/>
      <c r="M31" s="2"/>
      <c r="N31" s="2"/>
    </row>
    <row r="32" spans="1:14" s="45" customFormat="1" ht="35.1" customHeight="1">
      <c r="A32" s="46"/>
      <c r="B32" s="47"/>
      <c r="C32" s="47"/>
      <c r="D32" s="47"/>
      <c r="E32" s="47"/>
      <c r="F32" s="2"/>
      <c r="G32" s="2"/>
      <c r="H32" s="2"/>
      <c r="I32" s="2"/>
      <c r="J32" s="2"/>
      <c r="K32" s="2"/>
      <c r="L32" s="2"/>
      <c r="M32" s="2"/>
      <c r="N32" s="2"/>
    </row>
    <row r="33" spans="1:14" s="45" customFormat="1" ht="35.1" customHeight="1">
      <c r="A33" s="46"/>
      <c r="B33" s="47"/>
      <c r="C33" s="47"/>
      <c r="D33" s="47"/>
      <c r="E33" s="47"/>
      <c r="F33" s="2"/>
      <c r="G33" s="2"/>
      <c r="H33" s="2"/>
      <c r="I33" s="2"/>
      <c r="J33" s="2"/>
      <c r="K33" s="2"/>
      <c r="L33" s="2"/>
      <c r="M33" s="2"/>
      <c r="N33" s="2"/>
    </row>
    <row r="34" spans="1:14" s="45" customFormat="1" ht="35.1" customHeight="1">
      <c r="A34" s="46"/>
      <c r="B34" s="47"/>
      <c r="C34" s="47"/>
      <c r="D34" s="47"/>
      <c r="E34" s="47"/>
      <c r="F34" s="2"/>
      <c r="G34" s="2"/>
      <c r="H34" s="2"/>
      <c r="I34" s="2"/>
      <c r="J34" s="2"/>
      <c r="K34" s="2"/>
      <c r="L34" s="2"/>
      <c r="M34" s="2"/>
      <c r="N34" s="2"/>
    </row>
    <row r="35" spans="1:14" s="45" customFormat="1" ht="35.1" customHeight="1">
      <c r="A35" s="46"/>
      <c r="B35" s="47"/>
      <c r="C35" s="47"/>
      <c r="D35" s="47"/>
      <c r="E35" s="47"/>
      <c r="F35" s="2"/>
      <c r="G35" s="2"/>
      <c r="H35" s="2"/>
      <c r="I35" s="2"/>
      <c r="J35" s="2"/>
      <c r="K35" s="2"/>
      <c r="L35" s="2"/>
      <c r="M35" s="2"/>
      <c r="N35" s="2"/>
    </row>
    <row r="36" spans="1:14" s="45" customFormat="1" ht="35.1" customHeight="1">
      <c r="A36" s="46"/>
      <c r="B36" s="47"/>
      <c r="C36" s="47"/>
      <c r="D36" s="47"/>
      <c r="E36" s="47"/>
      <c r="F36" s="2"/>
      <c r="G36" s="2"/>
      <c r="H36" s="2"/>
      <c r="I36" s="2"/>
      <c r="J36" s="2"/>
      <c r="K36" s="2"/>
      <c r="L36" s="2"/>
      <c r="M36" s="2"/>
      <c r="N36" s="2"/>
    </row>
    <row r="37" spans="1:14" s="45" customFormat="1" ht="35.1" customHeight="1">
      <c r="A37" s="46"/>
      <c r="B37" s="47"/>
      <c r="C37" s="47"/>
      <c r="D37" s="47"/>
      <c r="E37" s="47"/>
      <c r="F37" s="2"/>
      <c r="G37" s="2"/>
      <c r="H37" s="2"/>
      <c r="I37" s="2"/>
      <c r="J37" s="2"/>
      <c r="K37" s="2"/>
      <c r="L37" s="2"/>
      <c r="M37" s="2"/>
      <c r="N37" s="2"/>
    </row>
    <row r="38" spans="1:14" s="45" customFormat="1" ht="35.1" customHeight="1">
      <c r="A38" s="46"/>
      <c r="B38" s="47"/>
      <c r="C38" s="47"/>
      <c r="D38" s="47"/>
      <c r="E38" s="47"/>
      <c r="F38" s="2"/>
      <c r="G38" s="2"/>
      <c r="H38" s="2"/>
      <c r="I38" s="2"/>
      <c r="J38" s="2"/>
      <c r="K38" s="2"/>
      <c r="L38" s="2"/>
      <c r="M38" s="2"/>
      <c r="N38" s="2"/>
    </row>
    <row r="39" spans="1:14" s="45" customFormat="1" ht="35.1" customHeight="1">
      <c r="A39" s="46"/>
      <c r="B39" s="47"/>
      <c r="C39" s="47"/>
      <c r="D39" s="47"/>
      <c r="E39" s="47"/>
      <c r="F39" s="2"/>
      <c r="G39" s="2"/>
      <c r="H39" s="2"/>
      <c r="I39" s="2"/>
      <c r="J39" s="2"/>
      <c r="K39" s="2"/>
      <c r="L39" s="2"/>
      <c r="M39" s="2"/>
      <c r="N39" s="2"/>
    </row>
    <row r="40" spans="1:14" s="45" customFormat="1" ht="35.1" customHeight="1">
      <c r="A40" s="46"/>
      <c r="B40" s="47"/>
      <c r="C40" s="47"/>
      <c r="D40" s="47"/>
      <c r="E40" s="47"/>
      <c r="F40" s="2"/>
      <c r="G40" s="2"/>
      <c r="H40" s="2"/>
      <c r="I40" s="2"/>
      <c r="J40" s="2"/>
      <c r="K40" s="2"/>
      <c r="L40" s="2"/>
      <c r="M40" s="2"/>
      <c r="N40" s="2"/>
    </row>
    <row r="41" spans="1:14" s="45" customFormat="1" ht="35.1" customHeight="1">
      <c r="A41" s="46"/>
      <c r="B41" s="47"/>
      <c r="C41" s="47"/>
      <c r="D41" s="47"/>
      <c r="E41" s="47"/>
      <c r="F41" s="2"/>
      <c r="G41" s="2"/>
      <c r="H41" s="2"/>
      <c r="I41" s="2"/>
      <c r="J41" s="2"/>
      <c r="K41" s="2"/>
      <c r="L41" s="2"/>
      <c r="M41" s="2"/>
      <c r="N41" s="2"/>
    </row>
    <row r="42" spans="1:14" s="45" customFormat="1" ht="35.1" customHeight="1">
      <c r="A42" s="46"/>
      <c r="B42" s="47"/>
      <c r="C42" s="47"/>
      <c r="D42" s="47"/>
      <c r="E42" s="47"/>
      <c r="F42" s="2"/>
      <c r="G42" s="2"/>
      <c r="H42" s="2"/>
      <c r="I42" s="2"/>
      <c r="J42" s="2"/>
      <c r="K42" s="2"/>
      <c r="L42" s="2"/>
      <c r="M42" s="2"/>
      <c r="N42" s="2"/>
    </row>
    <row r="43" spans="1:14">
      <c r="A43" s="1"/>
      <c r="B43" s="1"/>
      <c r="C43" s="1"/>
      <c r="D43" s="1"/>
      <c r="E43" s="1"/>
      <c r="F43" s="1"/>
      <c r="G43" s="1"/>
      <c r="H43" s="1"/>
      <c r="I43" s="1"/>
      <c r="J43" s="1"/>
      <c r="K43" s="1"/>
      <c r="L43" s="1"/>
      <c r="M43" s="1"/>
      <c r="N43" s="1"/>
    </row>
    <row r="44" spans="1:14">
      <c r="A44" s="1"/>
      <c r="B44" s="1"/>
      <c r="C44" s="1"/>
      <c r="D44" s="1"/>
      <c r="E44" s="1"/>
      <c r="F44" s="1"/>
      <c r="G44" s="1"/>
      <c r="H44" s="1"/>
      <c r="I44" s="1"/>
      <c r="J44" s="1"/>
      <c r="K44" s="1"/>
      <c r="L44" s="1"/>
      <c r="M44" s="1"/>
      <c r="N44" s="1"/>
    </row>
    <row r="45" spans="1:14">
      <c r="A45" s="1"/>
      <c r="B45" s="1"/>
      <c r="C45" s="1"/>
      <c r="D45" s="1"/>
      <c r="E45" s="1"/>
      <c r="F45" s="1"/>
      <c r="G45" s="1"/>
      <c r="H45" s="1"/>
      <c r="I45" s="1"/>
      <c r="J45" s="1"/>
      <c r="K45" s="1"/>
      <c r="L45" s="1"/>
      <c r="M45" s="1"/>
      <c r="N45" s="1"/>
    </row>
    <row r="46" spans="1:14">
      <c r="A46" s="1"/>
      <c r="B46" s="1"/>
      <c r="C46" s="1"/>
      <c r="D46" s="1"/>
      <c r="E46" s="1"/>
      <c r="F46" s="1"/>
      <c r="G46" s="1"/>
      <c r="H46" s="1"/>
      <c r="I46" s="1"/>
      <c r="J46" s="1"/>
      <c r="K46" s="1"/>
      <c r="L46" s="1"/>
      <c r="M46" s="1"/>
      <c r="N46" s="1"/>
    </row>
    <row r="47" spans="1:14">
      <c r="A47" s="1"/>
      <c r="B47" s="1"/>
      <c r="C47" s="1"/>
      <c r="D47" s="1"/>
      <c r="E47" s="1"/>
      <c r="F47" s="1"/>
      <c r="G47" s="1"/>
      <c r="H47" s="1"/>
      <c r="I47" s="1"/>
      <c r="J47" s="1"/>
      <c r="K47" s="1"/>
      <c r="L47" s="1"/>
      <c r="M47" s="1"/>
      <c r="N47" s="1"/>
    </row>
    <row r="48" spans="1:14">
      <c r="A48" s="1"/>
      <c r="B48" s="1"/>
      <c r="C48" s="1"/>
      <c r="D48" s="1"/>
      <c r="E48" s="1"/>
      <c r="F48" s="1"/>
      <c r="G48" s="1"/>
      <c r="H48" s="1"/>
      <c r="I48" s="1"/>
      <c r="J48" s="1"/>
      <c r="K48" s="1"/>
      <c r="L48" s="1"/>
      <c r="M48" s="1"/>
      <c r="N48" s="1"/>
    </row>
    <row r="49" spans="1:14">
      <c r="A49" s="1"/>
      <c r="B49" s="1"/>
      <c r="C49" s="1"/>
      <c r="D49" s="1"/>
      <c r="E49" s="1"/>
      <c r="F49" s="1"/>
      <c r="G49" s="1"/>
      <c r="H49" s="1"/>
      <c r="I49" s="1"/>
      <c r="J49" s="1"/>
      <c r="K49" s="1"/>
      <c r="L49" s="1"/>
      <c r="M49" s="1"/>
      <c r="N49" s="1"/>
    </row>
    <row r="50" spans="1:14">
      <c r="A50" s="1"/>
      <c r="B50" s="1"/>
      <c r="C50" s="1"/>
      <c r="D50" s="1"/>
      <c r="E50" s="1"/>
      <c r="F50" s="1"/>
      <c r="G50" s="1"/>
      <c r="H50" s="1"/>
      <c r="I50" s="1"/>
      <c r="J50" s="1"/>
      <c r="K50" s="1"/>
      <c r="L50" s="1"/>
      <c r="M50" s="1"/>
      <c r="N50" s="1"/>
    </row>
    <row r="51" spans="1:14">
      <c r="A51" s="1"/>
      <c r="B51" s="1"/>
      <c r="C51" s="1"/>
      <c r="D51" s="1"/>
      <c r="E51" s="1"/>
      <c r="F51" s="1"/>
      <c r="G51" s="1"/>
      <c r="H51" s="1"/>
      <c r="I51" s="1"/>
      <c r="J51" s="1"/>
      <c r="K51" s="1"/>
      <c r="L51" s="1"/>
      <c r="M51" s="1"/>
      <c r="N51" s="1"/>
    </row>
    <row r="52" spans="1:14">
      <c r="A52" s="1"/>
      <c r="B52" s="1"/>
      <c r="C52" s="1"/>
      <c r="D52" s="1"/>
      <c r="E52" s="1"/>
      <c r="F52" s="1"/>
      <c r="G52" s="1"/>
      <c r="H52" s="1"/>
      <c r="I52" s="1"/>
      <c r="J52" s="1"/>
      <c r="K52" s="1"/>
      <c r="L52" s="1"/>
      <c r="M52" s="1"/>
      <c r="N52" s="1"/>
    </row>
    <row r="53" spans="1:14">
      <c r="A53" s="1"/>
      <c r="B53" s="1"/>
      <c r="C53" s="1"/>
      <c r="D53" s="1"/>
      <c r="E53" s="1"/>
      <c r="F53" s="1"/>
      <c r="G53" s="1"/>
      <c r="H53" s="1"/>
      <c r="I53" s="1"/>
      <c r="J53" s="1"/>
      <c r="K53" s="1"/>
      <c r="L53" s="1"/>
      <c r="M53" s="1"/>
      <c r="N53" s="1"/>
    </row>
    <row r="54" spans="1:14">
      <c r="A54" s="1"/>
      <c r="B54" s="1"/>
      <c r="C54" s="1"/>
      <c r="D54" s="1"/>
      <c r="E54" s="1"/>
      <c r="F54" s="1"/>
      <c r="G54" s="1"/>
      <c r="H54" s="1"/>
      <c r="I54" s="1"/>
      <c r="J54" s="1"/>
      <c r="K54" s="1"/>
      <c r="L54" s="1"/>
      <c r="M54" s="1"/>
      <c r="N54" s="1"/>
    </row>
    <row r="55" spans="1:14">
      <c r="A55" s="1"/>
      <c r="B55" s="1"/>
      <c r="C55" s="1"/>
      <c r="D55" s="1"/>
      <c r="E55" s="1"/>
      <c r="F55" s="1"/>
      <c r="G55" s="1"/>
      <c r="H55" s="1"/>
      <c r="I55" s="1"/>
      <c r="J55" s="1"/>
      <c r="K55" s="1"/>
      <c r="L55" s="1"/>
      <c r="M55" s="1"/>
      <c r="N55" s="1"/>
    </row>
    <row r="56" spans="1:14">
      <c r="A56" s="1"/>
      <c r="B56" s="1"/>
      <c r="C56" s="1"/>
      <c r="D56" s="1"/>
      <c r="E56" s="1"/>
      <c r="F56" s="1"/>
      <c r="G56" s="1"/>
      <c r="H56" s="1"/>
      <c r="I56" s="1"/>
      <c r="J56" s="1"/>
      <c r="K56" s="1"/>
      <c r="L56" s="1"/>
      <c r="M56" s="1"/>
      <c r="N56" s="1"/>
    </row>
    <row r="57" spans="1:14">
      <c r="A57" s="1"/>
      <c r="B57" s="1"/>
      <c r="C57" s="1"/>
      <c r="D57" s="1"/>
      <c r="E57" s="1"/>
      <c r="F57" s="1"/>
      <c r="G57" s="1"/>
      <c r="H57" s="1"/>
      <c r="I57" s="1"/>
      <c r="J57" s="1"/>
      <c r="K57" s="1"/>
      <c r="L57" s="1"/>
      <c r="M57" s="1"/>
      <c r="N57" s="1"/>
    </row>
    <row r="58" spans="1:14">
      <c r="A58" s="1"/>
      <c r="B58" s="1"/>
      <c r="C58" s="1"/>
      <c r="D58" s="1"/>
      <c r="E58" s="1"/>
      <c r="F58" s="1"/>
      <c r="G58" s="1"/>
      <c r="H58" s="1"/>
      <c r="I58" s="1"/>
      <c r="J58" s="1"/>
      <c r="K58" s="1"/>
      <c r="L58" s="1"/>
      <c r="M58" s="1"/>
      <c r="N58" s="1"/>
    </row>
    <row r="59" spans="1:14">
      <c r="A59" s="1"/>
      <c r="B59" s="1"/>
      <c r="C59" s="1"/>
      <c r="D59" s="1"/>
      <c r="E59" s="1"/>
      <c r="F59" s="1"/>
      <c r="G59" s="1"/>
      <c r="H59" s="1"/>
      <c r="I59" s="1"/>
      <c r="J59" s="1"/>
      <c r="K59" s="1"/>
      <c r="L59" s="1"/>
      <c r="M59" s="1"/>
      <c r="N59" s="1"/>
    </row>
    <row r="60" spans="1:14">
      <c r="A60" s="1"/>
      <c r="B60" s="1"/>
      <c r="C60" s="1"/>
      <c r="D60" s="1"/>
      <c r="E60" s="1"/>
      <c r="F60" s="1"/>
      <c r="G60" s="1"/>
      <c r="H60" s="1"/>
      <c r="I60" s="1"/>
      <c r="J60" s="1"/>
      <c r="K60" s="1"/>
      <c r="L60" s="1"/>
      <c r="M60" s="1"/>
      <c r="N60" s="1"/>
    </row>
    <row r="61" spans="1:14">
      <c r="A61" s="1"/>
      <c r="B61" s="1"/>
      <c r="C61" s="1"/>
      <c r="D61" s="1"/>
      <c r="E61" s="1"/>
      <c r="F61" s="1"/>
      <c r="G61" s="1"/>
      <c r="H61" s="1"/>
      <c r="I61" s="1"/>
      <c r="J61" s="1"/>
      <c r="K61" s="1"/>
      <c r="L61" s="1"/>
      <c r="M61" s="1"/>
      <c r="N61" s="1"/>
    </row>
    <row r="62" spans="1:14">
      <c r="A62" s="1"/>
      <c r="B62" s="1"/>
      <c r="C62" s="1"/>
      <c r="D62" s="1"/>
      <c r="E62" s="1"/>
      <c r="F62" s="1"/>
      <c r="G62" s="1"/>
      <c r="H62" s="1"/>
      <c r="I62" s="1"/>
      <c r="J62" s="1"/>
      <c r="K62" s="1"/>
      <c r="L62" s="1"/>
      <c r="M62" s="1"/>
      <c r="N62" s="1"/>
    </row>
    <row r="63" spans="1:14">
      <c r="A63" s="1"/>
      <c r="B63" s="1"/>
      <c r="C63" s="1"/>
      <c r="D63" s="1"/>
      <c r="E63" s="1"/>
      <c r="F63" s="1"/>
      <c r="G63" s="1"/>
      <c r="H63" s="1"/>
      <c r="I63" s="1"/>
      <c r="J63" s="1"/>
      <c r="K63" s="1"/>
      <c r="L63" s="1"/>
      <c r="M63" s="1"/>
      <c r="N63" s="1"/>
    </row>
    <row r="64" spans="1:14">
      <c r="A64" s="1"/>
      <c r="B64" s="1"/>
      <c r="C64" s="1"/>
      <c r="D64" s="1"/>
      <c r="E64" s="1"/>
      <c r="F64" s="1"/>
      <c r="G64" s="1"/>
      <c r="H64" s="1"/>
      <c r="I64" s="1"/>
      <c r="J64" s="1"/>
      <c r="K64" s="1"/>
      <c r="L64" s="1"/>
      <c r="M64" s="1"/>
      <c r="N64" s="1"/>
    </row>
    <row r="65" spans="1:14">
      <c r="A65" s="1"/>
      <c r="B65" s="1"/>
      <c r="C65" s="1"/>
      <c r="D65" s="1"/>
      <c r="E65" s="1"/>
      <c r="F65" s="1"/>
      <c r="G65" s="1"/>
      <c r="H65" s="1"/>
      <c r="I65" s="1"/>
      <c r="J65" s="1"/>
      <c r="K65" s="1"/>
      <c r="L65" s="1"/>
      <c r="M65" s="1"/>
      <c r="N65" s="1"/>
    </row>
    <row r="66" spans="1:14">
      <c r="A66" s="1"/>
      <c r="B66" s="1"/>
      <c r="C66" s="1"/>
      <c r="D66" s="1"/>
      <c r="E66" s="1"/>
      <c r="F66" s="1"/>
      <c r="G66" s="1"/>
      <c r="H66" s="1"/>
      <c r="I66" s="1"/>
      <c r="J66" s="1"/>
      <c r="K66" s="1"/>
      <c r="L66" s="1"/>
      <c r="M66" s="1"/>
      <c r="N66" s="1"/>
    </row>
    <row r="67" spans="1:14">
      <c r="A67" s="1"/>
      <c r="B67" s="1"/>
      <c r="C67" s="1"/>
      <c r="D67" s="1"/>
      <c r="E67" s="1"/>
      <c r="F67" s="1"/>
      <c r="G67" s="1"/>
      <c r="H67" s="1"/>
      <c r="I67" s="1"/>
      <c r="J67" s="1"/>
      <c r="K67" s="1"/>
      <c r="L67" s="1"/>
      <c r="M67" s="1"/>
      <c r="N67" s="1"/>
    </row>
    <row r="68" spans="1:14">
      <c r="A68" s="1"/>
      <c r="B68" s="1"/>
      <c r="C68" s="1"/>
      <c r="D68" s="1"/>
      <c r="E68" s="1"/>
      <c r="F68" s="1"/>
      <c r="G68" s="1"/>
      <c r="H68" s="1"/>
      <c r="I68" s="1"/>
      <c r="J68" s="1"/>
      <c r="K68" s="1"/>
      <c r="L68" s="1"/>
      <c r="M68" s="1"/>
      <c r="N68" s="1"/>
    </row>
    <row r="69" spans="1:14">
      <c r="A69" s="1"/>
      <c r="B69" s="1"/>
      <c r="C69" s="1"/>
      <c r="D69" s="1"/>
      <c r="E69" s="1"/>
      <c r="F69" s="1"/>
      <c r="G69" s="1"/>
      <c r="H69" s="1"/>
      <c r="I69" s="1"/>
      <c r="J69" s="1"/>
      <c r="K69" s="1"/>
      <c r="L69" s="1"/>
      <c r="M69" s="1"/>
      <c r="N69" s="1"/>
    </row>
    <row r="70" spans="1:14">
      <c r="A70" s="1"/>
      <c r="B70" s="1"/>
      <c r="C70" s="1"/>
      <c r="D70" s="1"/>
      <c r="E70" s="1"/>
      <c r="F70" s="1"/>
      <c r="G70" s="1"/>
      <c r="H70" s="1"/>
      <c r="I70" s="1"/>
      <c r="J70" s="1"/>
      <c r="K70" s="1"/>
      <c r="L70" s="1"/>
      <c r="M70" s="1"/>
      <c r="N70" s="1"/>
    </row>
    <row r="71" spans="1:14">
      <c r="A71" s="1"/>
      <c r="B71" s="1"/>
      <c r="C71" s="1"/>
      <c r="D71" s="1"/>
      <c r="E71" s="1"/>
      <c r="F71" s="1"/>
      <c r="G71" s="1"/>
      <c r="H71" s="1"/>
      <c r="I71" s="1"/>
      <c r="J71" s="1"/>
      <c r="K71" s="1"/>
      <c r="L71" s="1"/>
      <c r="M71" s="1"/>
      <c r="N71" s="1"/>
    </row>
    <row r="72" spans="1:14">
      <c r="A72" s="1"/>
      <c r="B72" s="1"/>
      <c r="C72" s="1"/>
      <c r="D72" s="1"/>
      <c r="E72" s="1"/>
      <c r="F72" s="1"/>
      <c r="G72" s="1"/>
      <c r="H72" s="1"/>
      <c r="I72" s="1"/>
      <c r="J72" s="1"/>
      <c r="K72" s="1"/>
      <c r="L72" s="1"/>
      <c r="M72" s="1"/>
      <c r="N72" s="1"/>
    </row>
    <row r="73" spans="1:14">
      <c r="A73" s="1"/>
      <c r="B73" s="1"/>
      <c r="C73" s="1"/>
      <c r="D73" s="1"/>
      <c r="E73" s="1"/>
      <c r="F73" s="1"/>
      <c r="G73" s="1"/>
      <c r="H73" s="1"/>
      <c r="I73" s="1"/>
      <c r="J73" s="1"/>
      <c r="K73" s="1"/>
      <c r="L73" s="1"/>
      <c r="M73" s="1"/>
      <c r="N73" s="1"/>
    </row>
    <row r="74" spans="1:14">
      <c r="A74" s="1"/>
      <c r="B74" s="1"/>
      <c r="C74" s="1"/>
      <c r="D74" s="1"/>
      <c r="E74" s="1"/>
      <c r="F74" s="1"/>
      <c r="G74" s="1"/>
      <c r="H74" s="1"/>
      <c r="I74" s="1"/>
      <c r="J74" s="1"/>
      <c r="K74" s="1"/>
      <c r="L74" s="1"/>
      <c r="M74" s="1"/>
      <c r="N74" s="1"/>
    </row>
    <row r="75" spans="1:14">
      <c r="A75" s="1"/>
      <c r="B75" s="1"/>
      <c r="C75" s="1"/>
      <c r="D75" s="1"/>
      <c r="E75" s="1"/>
      <c r="F75" s="1"/>
      <c r="G75" s="1"/>
      <c r="H75" s="1"/>
      <c r="I75" s="1"/>
      <c r="J75" s="1"/>
      <c r="K75" s="1"/>
      <c r="L75" s="1"/>
      <c r="M75" s="1"/>
      <c r="N75" s="1"/>
    </row>
    <row r="76" spans="1:14">
      <c r="A76" s="1"/>
      <c r="B76" s="1"/>
      <c r="C76" s="1"/>
      <c r="D76" s="1"/>
      <c r="E76" s="1"/>
      <c r="F76" s="1"/>
      <c r="G76" s="1"/>
      <c r="H76" s="1"/>
      <c r="I76" s="1"/>
      <c r="J76" s="1"/>
      <c r="K76" s="1"/>
      <c r="L76" s="1"/>
      <c r="M76" s="1"/>
      <c r="N76" s="1"/>
    </row>
    <row r="77" spans="1:14">
      <c r="A77" s="1"/>
      <c r="B77" s="1"/>
      <c r="C77" s="1"/>
      <c r="D77" s="1"/>
      <c r="E77" s="1"/>
      <c r="F77" s="1"/>
      <c r="G77" s="1"/>
      <c r="H77" s="1"/>
      <c r="I77" s="1"/>
      <c r="J77" s="1"/>
      <c r="K77" s="1"/>
      <c r="L77" s="1"/>
      <c r="M77" s="1"/>
      <c r="N77" s="1"/>
    </row>
    <row r="78" spans="1:14">
      <c r="A78" s="1"/>
      <c r="B78" s="1"/>
      <c r="C78" s="1"/>
      <c r="D78" s="1"/>
      <c r="E78" s="1"/>
      <c r="F78" s="1"/>
      <c r="G78" s="1"/>
      <c r="H78" s="1"/>
      <c r="I78" s="1"/>
      <c r="J78" s="1"/>
      <c r="K78" s="1"/>
      <c r="L78" s="1"/>
      <c r="M78" s="1"/>
      <c r="N78" s="1"/>
    </row>
    <row r="79" spans="1:14">
      <c r="A79" s="1"/>
      <c r="B79" s="1"/>
      <c r="C79" s="1"/>
      <c r="D79" s="1"/>
      <c r="E79" s="1"/>
      <c r="F79" s="1"/>
      <c r="G79" s="1"/>
      <c r="H79" s="1"/>
      <c r="I79" s="1"/>
      <c r="J79" s="1"/>
      <c r="K79" s="1"/>
      <c r="L79" s="1"/>
      <c r="M79" s="1"/>
      <c r="N79" s="1"/>
    </row>
    <row r="80" spans="1:14">
      <c r="A80" s="1"/>
      <c r="B80" s="1"/>
      <c r="C80" s="1"/>
      <c r="D80" s="1"/>
      <c r="E80" s="1"/>
      <c r="F80" s="1"/>
      <c r="G80" s="1"/>
      <c r="H80" s="1"/>
      <c r="I80" s="1"/>
      <c r="J80" s="1"/>
      <c r="K80" s="1"/>
      <c r="L80" s="1"/>
      <c r="M80" s="1"/>
      <c r="N80" s="1"/>
    </row>
    <row r="81" spans="1:14">
      <c r="A81" s="1"/>
      <c r="B81" s="1"/>
      <c r="C81" s="1"/>
      <c r="D81" s="1"/>
      <c r="E81" s="1"/>
      <c r="F81" s="1"/>
      <c r="G81" s="1"/>
      <c r="H81" s="1"/>
      <c r="I81" s="1"/>
      <c r="J81" s="1"/>
      <c r="K81" s="1"/>
      <c r="L81" s="1"/>
      <c r="M81" s="1"/>
      <c r="N81" s="1"/>
    </row>
    <row r="82" spans="1:14">
      <c r="A82" s="1"/>
      <c r="B82" s="1"/>
      <c r="C82" s="1"/>
      <c r="D82" s="1"/>
      <c r="E82" s="1"/>
      <c r="F82" s="1"/>
      <c r="G82" s="1"/>
      <c r="H82" s="1"/>
      <c r="I82" s="1"/>
      <c r="J82" s="1"/>
      <c r="K82" s="1"/>
      <c r="L82" s="1"/>
      <c r="M82" s="1"/>
      <c r="N82" s="1"/>
    </row>
    <row r="83" spans="1:14">
      <c r="A83" s="1"/>
      <c r="B83" s="1"/>
      <c r="C83" s="1"/>
      <c r="D83" s="1"/>
      <c r="E83" s="1"/>
      <c r="F83" s="1"/>
      <c r="G83" s="1"/>
      <c r="H83" s="1"/>
      <c r="I83" s="1"/>
      <c r="J83" s="1"/>
      <c r="K83" s="1"/>
      <c r="L83" s="1"/>
      <c r="M83" s="1"/>
      <c r="N83" s="1"/>
    </row>
    <row r="84" spans="1:14">
      <c r="A84" s="1"/>
      <c r="B84" s="1"/>
      <c r="C84" s="1"/>
      <c r="D84" s="1"/>
      <c r="E84" s="1"/>
      <c r="F84" s="1"/>
      <c r="G84" s="1"/>
      <c r="H84" s="1"/>
      <c r="I84" s="1"/>
      <c r="J84" s="1"/>
      <c r="K84" s="1"/>
      <c r="L84" s="1"/>
      <c r="M84" s="1"/>
      <c r="N84" s="1"/>
    </row>
    <row r="85" spans="1:14">
      <c r="A85" s="1"/>
      <c r="B85" s="1"/>
      <c r="C85" s="1"/>
      <c r="D85" s="1"/>
      <c r="E85" s="1"/>
      <c r="F85" s="1"/>
      <c r="G85" s="1"/>
      <c r="H85" s="1"/>
      <c r="I85" s="1"/>
      <c r="J85" s="1"/>
      <c r="K85" s="1"/>
      <c r="L85" s="1"/>
      <c r="M85" s="1"/>
      <c r="N85" s="1"/>
    </row>
    <row r="86" spans="1:14">
      <c r="A86" s="1"/>
      <c r="B86" s="1"/>
      <c r="C86" s="1"/>
      <c r="D86" s="1"/>
      <c r="E86" s="1"/>
      <c r="F86" s="1"/>
      <c r="G86" s="1"/>
      <c r="H86" s="1"/>
      <c r="I86" s="1"/>
      <c r="J86" s="1"/>
      <c r="K86" s="1"/>
      <c r="L86" s="1"/>
      <c r="M86" s="1"/>
      <c r="N86" s="1"/>
    </row>
    <row r="87" spans="1:14">
      <c r="A87" s="1"/>
      <c r="B87" s="1"/>
      <c r="C87" s="1"/>
      <c r="D87" s="1"/>
      <c r="E87" s="1"/>
      <c r="F87" s="1"/>
      <c r="G87" s="1"/>
      <c r="H87" s="1"/>
      <c r="I87" s="1"/>
      <c r="J87" s="1"/>
      <c r="K87" s="1"/>
      <c r="L87" s="1"/>
      <c r="M87" s="1"/>
      <c r="N87" s="1"/>
    </row>
    <row r="88" spans="1:14">
      <c r="A88" s="1"/>
      <c r="B88" s="1"/>
      <c r="C88" s="1"/>
      <c r="D88" s="1"/>
      <c r="E88" s="1"/>
      <c r="F88" s="1"/>
      <c r="G88" s="1"/>
      <c r="H88" s="1"/>
      <c r="I88" s="1"/>
      <c r="J88" s="1"/>
      <c r="K88" s="1"/>
      <c r="L88" s="1"/>
      <c r="M88" s="1"/>
      <c r="N88" s="1"/>
    </row>
    <row r="89" spans="1:14">
      <c r="A89" s="1"/>
      <c r="B89" s="1"/>
      <c r="C89" s="1"/>
      <c r="D89" s="1"/>
      <c r="E89" s="1"/>
      <c r="F89" s="1"/>
      <c r="G89" s="1"/>
      <c r="H89" s="1"/>
      <c r="I89" s="1"/>
      <c r="J89" s="1"/>
      <c r="K89" s="1"/>
      <c r="L89" s="1"/>
      <c r="M89" s="1"/>
      <c r="N89" s="1"/>
    </row>
    <row r="90" spans="1:14">
      <c r="A90" s="1"/>
      <c r="B90" s="1"/>
      <c r="C90" s="1"/>
      <c r="D90" s="1"/>
      <c r="E90" s="1"/>
      <c r="F90" s="1"/>
      <c r="G90" s="1"/>
      <c r="H90" s="1"/>
      <c r="I90" s="1"/>
      <c r="J90" s="1"/>
      <c r="K90" s="1"/>
      <c r="L90" s="1"/>
      <c r="M90" s="1"/>
      <c r="N90" s="1"/>
    </row>
    <row r="91" spans="1:14">
      <c r="A91" s="1"/>
      <c r="B91" s="1"/>
      <c r="C91" s="1"/>
      <c r="D91" s="1"/>
      <c r="E91" s="1"/>
      <c r="F91" s="1"/>
      <c r="G91" s="1"/>
      <c r="H91" s="1"/>
      <c r="I91" s="1"/>
      <c r="J91" s="1"/>
      <c r="K91" s="1"/>
      <c r="L91" s="1"/>
      <c r="M91" s="1"/>
      <c r="N91" s="1"/>
    </row>
    <row r="92" spans="1:14">
      <c r="A92" s="1"/>
      <c r="B92" s="1"/>
      <c r="C92" s="1"/>
      <c r="D92" s="1"/>
      <c r="E92" s="1"/>
      <c r="F92" s="1"/>
      <c r="G92" s="1"/>
      <c r="H92" s="1"/>
      <c r="I92" s="1"/>
      <c r="J92" s="1"/>
      <c r="K92" s="1"/>
      <c r="L92" s="1"/>
      <c r="M92" s="1"/>
      <c r="N92" s="1"/>
    </row>
    <row r="93" spans="1:14">
      <c r="A93" s="1"/>
      <c r="B93" s="1"/>
      <c r="C93" s="1"/>
      <c r="D93" s="1"/>
      <c r="E93" s="1"/>
      <c r="F93" s="1"/>
      <c r="G93" s="1"/>
      <c r="H93" s="1"/>
      <c r="I93" s="1"/>
      <c r="J93" s="1"/>
      <c r="K93" s="1"/>
      <c r="L93" s="1"/>
      <c r="M93" s="1"/>
      <c r="N93" s="1"/>
    </row>
    <row r="94" spans="1:14">
      <c r="A94" s="1"/>
      <c r="B94" s="1"/>
      <c r="C94" s="1"/>
      <c r="D94" s="1"/>
      <c r="E94" s="1"/>
      <c r="F94" s="1"/>
      <c r="G94" s="1"/>
      <c r="H94" s="1"/>
      <c r="I94" s="1"/>
      <c r="J94" s="1"/>
      <c r="K94" s="1"/>
      <c r="L94" s="1"/>
      <c r="M94" s="1"/>
      <c r="N94" s="1"/>
    </row>
    <row r="95" spans="1:14">
      <c r="A95" s="1"/>
      <c r="B95" s="1"/>
      <c r="C95" s="1"/>
      <c r="D95" s="1"/>
      <c r="E95" s="1"/>
      <c r="F95" s="1"/>
      <c r="G95" s="1"/>
      <c r="H95" s="1"/>
      <c r="I95" s="1"/>
      <c r="J95" s="1"/>
      <c r="K95" s="1"/>
      <c r="L95" s="1"/>
      <c r="M95" s="1"/>
      <c r="N95" s="1"/>
    </row>
    <row r="96" spans="1:14">
      <c r="A96" s="1"/>
      <c r="B96" s="1"/>
      <c r="C96" s="1"/>
      <c r="D96" s="1"/>
      <c r="E96" s="1"/>
      <c r="F96" s="1"/>
      <c r="G96" s="1"/>
      <c r="H96" s="1"/>
      <c r="I96" s="1"/>
      <c r="J96" s="1"/>
      <c r="K96" s="1"/>
      <c r="L96" s="1"/>
      <c r="M96" s="1"/>
      <c r="N96" s="1"/>
    </row>
    <row r="97" spans="1:14">
      <c r="A97" s="1"/>
      <c r="B97" s="1"/>
      <c r="C97" s="1"/>
      <c r="D97" s="1"/>
      <c r="E97" s="1"/>
      <c r="F97" s="1"/>
      <c r="G97" s="1"/>
      <c r="H97" s="1"/>
      <c r="I97" s="1"/>
      <c r="J97" s="1"/>
      <c r="K97" s="1"/>
      <c r="L97" s="1"/>
      <c r="M97" s="1"/>
      <c r="N97" s="1"/>
    </row>
    <row r="98" spans="1:14">
      <c r="A98" s="1"/>
      <c r="B98" s="1"/>
      <c r="C98" s="1"/>
      <c r="D98" s="1"/>
      <c r="E98" s="1"/>
      <c r="F98" s="1"/>
      <c r="G98" s="1"/>
      <c r="H98" s="1"/>
      <c r="I98" s="1"/>
      <c r="J98" s="1"/>
      <c r="K98" s="1"/>
      <c r="L98" s="1"/>
      <c r="M98" s="1"/>
      <c r="N98" s="1"/>
    </row>
    <row r="99" spans="1:14">
      <c r="A99" s="1"/>
      <c r="B99" s="1"/>
      <c r="C99" s="1"/>
      <c r="D99" s="1"/>
      <c r="E99" s="1"/>
      <c r="F99" s="1"/>
      <c r="G99" s="1"/>
      <c r="H99" s="1"/>
      <c r="I99" s="1"/>
      <c r="J99" s="1"/>
      <c r="K99" s="1"/>
      <c r="L99" s="1"/>
      <c r="M99" s="1"/>
      <c r="N99" s="1"/>
    </row>
    <row r="100" spans="1:14">
      <c r="A100" s="1"/>
      <c r="B100" s="1"/>
      <c r="C100" s="1"/>
      <c r="D100" s="1"/>
      <c r="E100" s="1"/>
      <c r="F100" s="1"/>
      <c r="G100" s="1"/>
      <c r="H100" s="1"/>
      <c r="I100" s="1"/>
      <c r="J100" s="1"/>
      <c r="K100" s="1"/>
      <c r="L100" s="1"/>
      <c r="M100" s="1"/>
      <c r="N100" s="1"/>
    </row>
    <row r="101" spans="1:14">
      <c r="A101" s="1"/>
      <c r="B101" s="1"/>
      <c r="C101" s="1"/>
      <c r="D101" s="1"/>
      <c r="E101" s="1"/>
      <c r="F101" s="1"/>
      <c r="G101" s="1"/>
      <c r="H101" s="1"/>
      <c r="I101" s="1"/>
      <c r="J101" s="1"/>
      <c r="K101" s="1"/>
      <c r="L101" s="1"/>
      <c r="M101" s="1"/>
      <c r="N101" s="1"/>
    </row>
    <row r="102" spans="1:14">
      <c r="A102" s="1"/>
      <c r="B102" s="1"/>
      <c r="C102" s="1"/>
      <c r="D102" s="1"/>
      <c r="E102" s="1"/>
      <c r="F102" s="1"/>
      <c r="G102" s="1"/>
      <c r="H102" s="1"/>
      <c r="I102" s="1"/>
      <c r="J102" s="1"/>
      <c r="K102" s="1"/>
      <c r="L102" s="1"/>
      <c r="M102" s="1"/>
      <c r="N102" s="1"/>
    </row>
    <row r="103" spans="1:14">
      <c r="A103" s="1"/>
      <c r="B103" s="1"/>
      <c r="C103" s="1"/>
      <c r="D103" s="1"/>
      <c r="E103" s="1"/>
      <c r="F103" s="1"/>
      <c r="G103" s="1"/>
      <c r="H103" s="1"/>
      <c r="I103" s="1"/>
      <c r="J103" s="1"/>
      <c r="K103" s="1"/>
      <c r="L103" s="1"/>
      <c r="M103" s="1"/>
      <c r="N103" s="1"/>
    </row>
    <row r="104" spans="1:14">
      <c r="A104" s="1"/>
      <c r="B104" s="1"/>
      <c r="C104" s="1"/>
      <c r="D104" s="1"/>
      <c r="E104" s="1"/>
      <c r="F104" s="1"/>
      <c r="G104" s="1"/>
      <c r="H104" s="1"/>
      <c r="I104" s="1"/>
      <c r="J104" s="1"/>
      <c r="K104" s="1"/>
      <c r="L104" s="1"/>
      <c r="M104" s="1"/>
      <c r="N104" s="1"/>
    </row>
    <row r="105" spans="1:14">
      <c r="A105" s="1"/>
      <c r="B105" s="1"/>
      <c r="C105" s="1"/>
      <c r="D105" s="1"/>
      <c r="E105" s="1"/>
      <c r="F105" s="1"/>
      <c r="G105" s="1"/>
      <c r="H105" s="1"/>
      <c r="I105" s="1"/>
      <c r="J105" s="1"/>
      <c r="K105" s="1"/>
      <c r="L105" s="1"/>
      <c r="M105" s="1"/>
      <c r="N105" s="1"/>
    </row>
    <row r="106" spans="1:14">
      <c r="A106" s="1"/>
      <c r="B106" s="1"/>
      <c r="C106" s="1"/>
      <c r="D106" s="1"/>
      <c r="E106" s="1"/>
      <c r="F106" s="1"/>
      <c r="G106" s="1"/>
      <c r="H106" s="1"/>
      <c r="I106" s="1"/>
      <c r="J106" s="1"/>
      <c r="K106" s="1"/>
      <c r="L106" s="1"/>
      <c r="M106" s="1"/>
      <c r="N106" s="1"/>
    </row>
    <row r="107" spans="1:14">
      <c r="A107" s="1"/>
      <c r="B107" s="1"/>
      <c r="C107" s="1"/>
      <c r="D107" s="1"/>
      <c r="E107" s="1"/>
      <c r="F107" s="1"/>
      <c r="G107" s="1"/>
      <c r="H107" s="1"/>
      <c r="I107" s="1"/>
      <c r="J107" s="1"/>
      <c r="K107" s="1"/>
      <c r="L107" s="1"/>
      <c r="M107" s="1"/>
      <c r="N107" s="1"/>
    </row>
    <row r="108" spans="1:14">
      <c r="A108" s="1"/>
      <c r="B108" s="1"/>
      <c r="C108" s="1"/>
      <c r="D108" s="1"/>
      <c r="E108" s="1"/>
      <c r="F108" s="1"/>
      <c r="G108" s="1"/>
      <c r="H108" s="1"/>
      <c r="I108" s="1"/>
      <c r="J108" s="1"/>
      <c r="K108" s="1"/>
      <c r="L108" s="1"/>
      <c r="M108" s="1"/>
      <c r="N108" s="1"/>
    </row>
    <row r="109" spans="1:14">
      <c r="A109" s="1"/>
      <c r="B109" s="1"/>
      <c r="C109" s="1"/>
      <c r="D109" s="1"/>
      <c r="E109" s="1"/>
      <c r="F109" s="1"/>
      <c r="G109" s="1"/>
      <c r="H109" s="1"/>
      <c r="I109" s="1"/>
      <c r="J109" s="1"/>
      <c r="K109" s="1"/>
      <c r="L109" s="1"/>
      <c r="M109" s="1"/>
      <c r="N109" s="1"/>
    </row>
    <row r="110" spans="1:14">
      <c r="A110" s="1"/>
      <c r="B110" s="1"/>
      <c r="C110" s="1"/>
      <c r="D110" s="1"/>
      <c r="E110" s="1"/>
      <c r="F110" s="1"/>
      <c r="G110" s="1"/>
      <c r="H110" s="1"/>
      <c r="I110" s="1"/>
      <c r="J110" s="1"/>
      <c r="K110" s="1"/>
      <c r="L110" s="1"/>
      <c r="M110" s="1"/>
      <c r="N110" s="1"/>
    </row>
    <row r="111" spans="1:14">
      <c r="A111" s="1"/>
      <c r="B111" s="1"/>
      <c r="C111" s="1"/>
      <c r="D111" s="1"/>
      <c r="E111" s="1"/>
      <c r="F111" s="1"/>
      <c r="G111" s="1"/>
      <c r="H111" s="1"/>
      <c r="I111" s="1"/>
      <c r="J111" s="1"/>
      <c r="K111" s="1"/>
      <c r="L111" s="1"/>
      <c r="M111" s="1"/>
      <c r="N111" s="1"/>
    </row>
    <row r="112" spans="1:14">
      <c r="A112" s="1"/>
      <c r="B112" s="1"/>
      <c r="C112" s="1"/>
      <c r="D112" s="1"/>
      <c r="E112" s="1"/>
      <c r="F112" s="1"/>
      <c r="G112" s="1"/>
      <c r="H112" s="1"/>
      <c r="I112" s="1"/>
      <c r="J112" s="1"/>
      <c r="K112" s="1"/>
      <c r="L112" s="1"/>
      <c r="M112" s="1"/>
      <c r="N112" s="1"/>
    </row>
    <row r="113" spans="1:14">
      <c r="A113" s="1"/>
      <c r="B113" s="1"/>
      <c r="C113" s="1"/>
      <c r="D113" s="1"/>
      <c r="E113" s="1"/>
      <c r="F113" s="1"/>
      <c r="G113" s="1"/>
      <c r="H113" s="1"/>
      <c r="I113" s="1"/>
      <c r="J113" s="1"/>
      <c r="K113" s="1"/>
      <c r="L113" s="1"/>
      <c r="M113" s="1"/>
      <c r="N113" s="1"/>
    </row>
    <row r="114" spans="1:14">
      <c r="A114" s="1"/>
      <c r="B114" s="1"/>
      <c r="C114" s="1"/>
      <c r="D114" s="1"/>
      <c r="E114" s="1"/>
      <c r="F114" s="1"/>
      <c r="G114" s="1"/>
      <c r="H114" s="1"/>
      <c r="I114" s="1"/>
      <c r="J114" s="1"/>
      <c r="K114" s="1"/>
      <c r="L114" s="1"/>
      <c r="M114" s="1"/>
      <c r="N114" s="1"/>
    </row>
    <row r="115" spans="1:14">
      <c r="A115" s="1"/>
      <c r="B115" s="1"/>
      <c r="C115" s="1"/>
      <c r="D115" s="1"/>
      <c r="E115" s="1"/>
      <c r="F115" s="1"/>
      <c r="G115" s="1"/>
      <c r="H115" s="1"/>
      <c r="I115" s="1"/>
      <c r="J115" s="1"/>
      <c r="K115" s="1"/>
      <c r="L115" s="1"/>
      <c r="M115" s="1"/>
      <c r="N115" s="1"/>
    </row>
    <row r="116" spans="1:14">
      <c r="A116" s="1"/>
      <c r="B116" s="1"/>
      <c r="C116" s="1"/>
      <c r="D116" s="1"/>
      <c r="E116" s="1"/>
      <c r="F116" s="1"/>
      <c r="G116" s="1"/>
      <c r="H116" s="1"/>
      <c r="I116" s="1"/>
      <c r="J116" s="1"/>
      <c r="K116" s="1"/>
      <c r="L116" s="1"/>
      <c r="M116" s="1"/>
      <c r="N116" s="1"/>
    </row>
    <row r="117" spans="1:14">
      <c r="A117" s="1"/>
      <c r="B117" s="1"/>
      <c r="C117" s="1"/>
      <c r="D117" s="1"/>
      <c r="E117" s="1"/>
      <c r="F117" s="1"/>
      <c r="G117" s="1"/>
      <c r="H117" s="1"/>
      <c r="I117" s="1"/>
      <c r="J117" s="1"/>
      <c r="K117" s="1"/>
      <c r="L117" s="1"/>
      <c r="M117" s="1"/>
      <c r="N117" s="1"/>
    </row>
    <row r="118" spans="1:14">
      <c r="A118" s="1"/>
      <c r="B118" s="1"/>
      <c r="C118" s="1"/>
      <c r="D118" s="1"/>
      <c r="E118" s="1"/>
      <c r="F118" s="1"/>
      <c r="G118" s="1"/>
      <c r="H118" s="1"/>
      <c r="I118" s="1"/>
      <c r="J118" s="1"/>
      <c r="K118" s="1"/>
      <c r="L118" s="1"/>
      <c r="M118" s="1"/>
      <c r="N118" s="1"/>
    </row>
    <row r="119" spans="1:14">
      <c r="A119" s="1"/>
      <c r="B119" s="1"/>
      <c r="C119" s="1"/>
      <c r="D119" s="1"/>
      <c r="E119" s="1"/>
      <c r="F119" s="1"/>
      <c r="G119" s="1"/>
      <c r="H119" s="1"/>
      <c r="I119" s="1"/>
      <c r="J119" s="1"/>
      <c r="K119" s="1"/>
      <c r="L119" s="1"/>
      <c r="M119" s="1"/>
      <c r="N119" s="1"/>
    </row>
    <row r="120" spans="1:14">
      <c r="A120" s="1"/>
      <c r="B120" s="1"/>
      <c r="C120" s="1"/>
      <c r="D120" s="1"/>
      <c r="E120" s="1"/>
      <c r="F120" s="1"/>
      <c r="G120" s="1"/>
      <c r="H120" s="1"/>
      <c r="I120" s="1"/>
      <c r="J120" s="1"/>
      <c r="K120" s="1"/>
      <c r="L120" s="1"/>
      <c r="M120" s="1"/>
      <c r="N120" s="1"/>
    </row>
    <row r="121" spans="1:14">
      <c r="A121" s="1"/>
      <c r="B121" s="1"/>
      <c r="C121" s="1"/>
      <c r="D121" s="1"/>
      <c r="E121" s="1"/>
      <c r="F121" s="1"/>
      <c r="G121" s="1"/>
      <c r="H121" s="1"/>
      <c r="I121" s="1"/>
      <c r="J121" s="1"/>
      <c r="K121" s="1"/>
      <c r="L121" s="1"/>
      <c r="M121" s="1"/>
      <c r="N121" s="1"/>
    </row>
    <row r="122" spans="1:14">
      <c r="A122" s="1"/>
      <c r="B122" s="1"/>
      <c r="C122" s="1"/>
      <c r="D122" s="1"/>
      <c r="E122" s="1"/>
      <c r="F122" s="1"/>
      <c r="G122" s="1"/>
      <c r="H122" s="1"/>
      <c r="I122" s="1"/>
      <c r="J122" s="1"/>
      <c r="K122" s="1"/>
      <c r="L122" s="1"/>
      <c r="M122" s="1"/>
      <c r="N122" s="1"/>
    </row>
    <row r="123" spans="1:14">
      <c r="A123" s="1"/>
      <c r="B123" s="1"/>
      <c r="C123" s="1"/>
      <c r="D123" s="1"/>
      <c r="E123" s="1"/>
      <c r="F123" s="1"/>
      <c r="G123" s="1"/>
      <c r="H123" s="1"/>
      <c r="I123" s="1"/>
      <c r="J123" s="1"/>
      <c r="K123" s="1"/>
      <c r="L123" s="1"/>
      <c r="M123" s="1"/>
      <c r="N123" s="1"/>
    </row>
    <row r="124" spans="1:14">
      <c r="A124" s="1"/>
      <c r="B124" s="1"/>
      <c r="C124" s="1"/>
      <c r="D124" s="1"/>
      <c r="E124" s="1"/>
      <c r="F124" s="1"/>
      <c r="G124" s="1"/>
      <c r="H124" s="1"/>
      <c r="I124" s="1"/>
      <c r="J124" s="1"/>
      <c r="K124" s="1"/>
      <c r="L124" s="1"/>
      <c r="M124" s="1"/>
      <c r="N124" s="1"/>
    </row>
    <row r="125" spans="1:14">
      <c r="A125" s="1"/>
      <c r="B125" s="1"/>
      <c r="C125" s="1"/>
      <c r="D125" s="1"/>
      <c r="E125" s="1"/>
      <c r="F125" s="1"/>
      <c r="G125" s="1"/>
      <c r="H125" s="1"/>
      <c r="I125" s="1"/>
      <c r="J125" s="1"/>
      <c r="K125" s="1"/>
      <c r="L125" s="1"/>
      <c r="M125" s="1"/>
      <c r="N125" s="1"/>
    </row>
    <row r="126" spans="1:14">
      <c r="A126" s="1"/>
      <c r="B126" s="1"/>
      <c r="C126" s="1"/>
      <c r="D126" s="1"/>
      <c r="E126" s="1"/>
      <c r="F126" s="1"/>
      <c r="G126" s="1"/>
      <c r="H126" s="1"/>
      <c r="I126" s="1"/>
      <c r="J126" s="1"/>
      <c r="K126" s="1"/>
      <c r="L126" s="1"/>
      <c r="M126" s="1"/>
      <c r="N126" s="1"/>
    </row>
    <row r="127" spans="1:14">
      <c r="A127" s="1"/>
      <c r="B127" s="1"/>
      <c r="C127" s="1"/>
      <c r="D127" s="1"/>
      <c r="E127" s="1"/>
      <c r="F127" s="1"/>
      <c r="G127" s="1"/>
      <c r="H127" s="1"/>
      <c r="I127" s="1"/>
      <c r="J127" s="1"/>
      <c r="K127" s="1"/>
      <c r="L127" s="1"/>
      <c r="M127" s="1"/>
      <c r="N127" s="1"/>
    </row>
    <row r="128" spans="1:14">
      <c r="A128" s="1"/>
      <c r="B128" s="1"/>
      <c r="C128" s="1"/>
      <c r="D128" s="1"/>
      <c r="E128" s="1"/>
      <c r="F128" s="1"/>
      <c r="G128" s="1"/>
      <c r="H128" s="1"/>
      <c r="I128" s="1"/>
      <c r="J128" s="1"/>
      <c r="K128" s="1"/>
      <c r="L128" s="1"/>
      <c r="M128" s="1"/>
      <c r="N128" s="1"/>
    </row>
    <row r="129" spans="1:14">
      <c r="A129" s="1"/>
      <c r="B129" s="1"/>
      <c r="C129" s="1"/>
      <c r="D129" s="1"/>
      <c r="E129" s="1"/>
      <c r="F129" s="1"/>
      <c r="G129" s="1"/>
      <c r="H129" s="1"/>
      <c r="I129" s="1"/>
      <c r="J129" s="1"/>
      <c r="K129" s="1"/>
      <c r="L129" s="1"/>
      <c r="M129" s="1"/>
      <c r="N129" s="1"/>
    </row>
    <row r="130" spans="1:14">
      <c r="A130" s="1"/>
      <c r="B130" s="1"/>
      <c r="C130" s="1"/>
      <c r="D130" s="1"/>
      <c r="E130" s="1"/>
      <c r="F130" s="1"/>
      <c r="G130" s="1"/>
      <c r="H130" s="1"/>
      <c r="I130" s="1"/>
      <c r="J130" s="1"/>
      <c r="K130" s="1"/>
      <c r="L130" s="1"/>
      <c r="M130" s="1"/>
      <c r="N130" s="1"/>
    </row>
    <row r="131" spans="1:14">
      <c r="A131" s="1"/>
      <c r="B131" s="1"/>
      <c r="C131" s="1"/>
      <c r="D131" s="1"/>
      <c r="E131" s="1"/>
      <c r="F131" s="1"/>
      <c r="G131" s="1"/>
      <c r="H131" s="1"/>
      <c r="I131" s="1"/>
      <c r="J131" s="1"/>
      <c r="K131" s="1"/>
      <c r="L131" s="1"/>
      <c r="M131" s="1"/>
      <c r="N131" s="1"/>
    </row>
    <row r="132" spans="1:14">
      <c r="A132" s="1"/>
      <c r="B132" s="1"/>
      <c r="C132" s="1"/>
      <c r="D132" s="1"/>
      <c r="E132" s="1"/>
      <c r="F132" s="1"/>
      <c r="G132" s="1"/>
      <c r="H132" s="1"/>
      <c r="I132" s="1"/>
      <c r="J132" s="1"/>
      <c r="K132" s="1"/>
      <c r="L132" s="1"/>
      <c r="M132" s="1"/>
      <c r="N132" s="1"/>
    </row>
    <row r="133" spans="1:14">
      <c r="A133" s="1"/>
      <c r="B133" s="1"/>
      <c r="C133" s="1"/>
      <c r="D133" s="1"/>
      <c r="E133" s="1"/>
      <c r="F133" s="1"/>
      <c r="G133" s="1"/>
      <c r="H133" s="1"/>
      <c r="I133" s="1"/>
      <c r="J133" s="1"/>
      <c r="K133" s="1"/>
      <c r="L133" s="1"/>
      <c r="M133" s="1"/>
      <c r="N133" s="1"/>
    </row>
    <row r="134" spans="1:14">
      <c r="A134" s="1"/>
      <c r="B134" s="1"/>
      <c r="C134" s="1"/>
      <c r="D134" s="1"/>
      <c r="E134" s="1"/>
      <c r="F134" s="1"/>
      <c r="G134" s="1"/>
      <c r="H134" s="1"/>
      <c r="I134" s="1"/>
      <c r="J134" s="1"/>
      <c r="K134" s="1"/>
      <c r="L134" s="1"/>
      <c r="M134" s="1"/>
      <c r="N134" s="1"/>
    </row>
    <row r="135" spans="1:14">
      <c r="A135" s="1"/>
      <c r="B135" s="1"/>
      <c r="C135" s="1"/>
      <c r="D135" s="1"/>
      <c r="E135" s="1"/>
      <c r="F135" s="1"/>
      <c r="G135" s="1"/>
      <c r="H135" s="1"/>
      <c r="I135" s="1"/>
      <c r="J135" s="1"/>
      <c r="K135" s="1"/>
      <c r="L135" s="1"/>
      <c r="M135" s="1"/>
      <c r="N135" s="1"/>
    </row>
    <row r="136" spans="1:14">
      <c r="A136" s="1"/>
      <c r="B136" s="1"/>
      <c r="C136" s="1"/>
      <c r="D136" s="1"/>
      <c r="E136" s="1"/>
      <c r="F136" s="1"/>
      <c r="G136" s="1"/>
      <c r="H136" s="1"/>
      <c r="I136" s="1"/>
      <c r="J136" s="1"/>
      <c r="K136" s="1"/>
      <c r="L136" s="1"/>
      <c r="M136" s="1"/>
      <c r="N136" s="1"/>
    </row>
    <row r="137" spans="1:14">
      <c r="A137" s="1"/>
      <c r="B137" s="1"/>
      <c r="C137" s="1"/>
      <c r="D137" s="1"/>
      <c r="E137" s="1"/>
      <c r="F137" s="1"/>
      <c r="G137" s="1"/>
      <c r="H137" s="1"/>
      <c r="I137" s="1"/>
      <c r="J137" s="1"/>
      <c r="K137" s="1"/>
      <c r="L137" s="1"/>
      <c r="M137" s="1"/>
      <c r="N137" s="1"/>
    </row>
    <row r="138" spans="1:14">
      <c r="A138" s="1"/>
      <c r="B138" s="1"/>
      <c r="C138" s="1"/>
      <c r="D138" s="1"/>
      <c r="E138" s="1"/>
      <c r="F138" s="1"/>
      <c r="G138" s="1"/>
      <c r="H138" s="1"/>
      <c r="I138" s="1"/>
      <c r="J138" s="1"/>
      <c r="K138" s="1"/>
      <c r="L138" s="1"/>
      <c r="M138" s="1"/>
      <c r="N138" s="1"/>
    </row>
    <row r="139" spans="1:14">
      <c r="A139" s="1"/>
      <c r="B139" s="1"/>
      <c r="C139" s="1"/>
      <c r="D139" s="1"/>
      <c r="E139" s="1"/>
      <c r="F139" s="1"/>
      <c r="G139" s="1"/>
      <c r="H139" s="1"/>
      <c r="I139" s="1"/>
      <c r="J139" s="1"/>
      <c r="K139" s="1"/>
      <c r="L139" s="1"/>
      <c r="M139" s="1"/>
      <c r="N139" s="1"/>
    </row>
    <row r="140" spans="1:14">
      <c r="A140" s="1"/>
      <c r="B140" s="1"/>
      <c r="C140" s="1"/>
      <c r="D140" s="1"/>
      <c r="E140" s="1"/>
      <c r="F140" s="1"/>
      <c r="G140" s="1"/>
      <c r="H140" s="1"/>
      <c r="I140" s="1"/>
      <c r="J140" s="1"/>
      <c r="K140" s="1"/>
      <c r="L140" s="1"/>
      <c r="M140" s="1"/>
      <c r="N140" s="1"/>
    </row>
    <row r="141" spans="1:14">
      <c r="A141" s="1"/>
      <c r="B141" s="1"/>
      <c r="C141" s="1"/>
      <c r="D141" s="1"/>
      <c r="E141" s="1"/>
      <c r="F141" s="1"/>
      <c r="G141" s="1"/>
      <c r="H141" s="1"/>
      <c r="I141" s="1"/>
      <c r="J141" s="1"/>
      <c r="K141" s="1"/>
      <c r="L141" s="1"/>
      <c r="M141" s="1"/>
      <c r="N141" s="1"/>
    </row>
    <row r="142" spans="1:14">
      <c r="A142" s="1"/>
      <c r="B142" s="1"/>
      <c r="C142" s="1"/>
      <c r="D142" s="1"/>
      <c r="E142" s="1"/>
      <c r="F142" s="1"/>
      <c r="G142" s="1"/>
      <c r="H142" s="1"/>
      <c r="I142" s="1"/>
      <c r="J142" s="1"/>
      <c r="K142" s="1"/>
      <c r="L142" s="1"/>
      <c r="M142" s="1"/>
      <c r="N142" s="1"/>
    </row>
    <row r="143" spans="1:14">
      <c r="A143" s="1"/>
      <c r="B143" s="1"/>
      <c r="C143" s="1"/>
      <c r="D143" s="1"/>
      <c r="E143" s="1"/>
      <c r="F143" s="1"/>
      <c r="G143" s="1"/>
      <c r="H143" s="1"/>
      <c r="I143" s="1"/>
      <c r="J143" s="1"/>
      <c r="K143" s="1"/>
      <c r="L143" s="1"/>
      <c r="M143" s="1"/>
      <c r="N143" s="1"/>
    </row>
    <row r="144" spans="1:14">
      <c r="A144" s="1"/>
      <c r="B144" s="1"/>
      <c r="C144" s="1"/>
      <c r="D144" s="1"/>
      <c r="E144" s="1"/>
      <c r="F144" s="1"/>
      <c r="G144" s="1"/>
      <c r="H144" s="1"/>
      <c r="I144" s="1"/>
      <c r="J144" s="1"/>
      <c r="K144" s="1"/>
      <c r="L144" s="1"/>
      <c r="M144" s="1"/>
      <c r="N144" s="1"/>
    </row>
    <row r="145" spans="1:14">
      <c r="A145" s="1"/>
      <c r="B145" s="1"/>
      <c r="C145" s="1"/>
      <c r="D145" s="1"/>
      <c r="E145" s="1"/>
      <c r="F145" s="1"/>
      <c r="G145" s="1"/>
      <c r="H145" s="1"/>
      <c r="I145" s="1"/>
      <c r="J145" s="1"/>
      <c r="K145" s="1"/>
      <c r="L145" s="1"/>
      <c r="M145" s="1"/>
      <c r="N145" s="1"/>
    </row>
    <row r="146" spans="1:14">
      <c r="A146" s="1"/>
      <c r="B146" s="1"/>
      <c r="C146" s="1"/>
      <c r="D146" s="1"/>
      <c r="E146" s="1"/>
      <c r="F146" s="1"/>
      <c r="G146" s="1"/>
      <c r="H146" s="1"/>
      <c r="I146" s="1"/>
      <c r="J146" s="1"/>
      <c r="K146" s="1"/>
      <c r="L146" s="1"/>
      <c r="M146" s="1"/>
      <c r="N146" s="1"/>
    </row>
    <row r="147" spans="1:14">
      <c r="A147" s="1"/>
      <c r="B147" s="1"/>
      <c r="C147" s="1"/>
      <c r="D147" s="1"/>
      <c r="E147" s="1"/>
      <c r="F147" s="1"/>
      <c r="G147" s="1"/>
      <c r="H147" s="1"/>
      <c r="I147" s="1"/>
      <c r="J147" s="1"/>
      <c r="K147" s="1"/>
      <c r="L147" s="1"/>
      <c r="M147" s="1"/>
      <c r="N147" s="1"/>
    </row>
    <row r="148" spans="1:14">
      <c r="A148" s="1"/>
      <c r="B148" s="1"/>
      <c r="C148" s="1"/>
      <c r="D148" s="1"/>
      <c r="E148" s="1"/>
      <c r="F148" s="1"/>
      <c r="G148" s="1"/>
      <c r="H148" s="1"/>
      <c r="I148" s="1"/>
      <c r="J148" s="1"/>
      <c r="K148" s="1"/>
      <c r="L148" s="1"/>
      <c r="M148" s="1"/>
      <c r="N148" s="1"/>
    </row>
    <row r="149" spans="1:14">
      <c r="A149" s="1"/>
      <c r="B149" s="1"/>
      <c r="C149" s="1"/>
      <c r="D149" s="1"/>
      <c r="E149" s="1"/>
      <c r="F149" s="1"/>
      <c r="G149" s="1"/>
      <c r="H149" s="1"/>
      <c r="I149" s="1"/>
      <c r="J149" s="1"/>
      <c r="K149" s="1"/>
      <c r="L149" s="1"/>
      <c r="M149" s="1"/>
      <c r="N149" s="1"/>
    </row>
    <row r="150" spans="1:14">
      <c r="A150" s="1"/>
      <c r="B150" s="1"/>
      <c r="C150" s="1"/>
      <c r="D150" s="1"/>
      <c r="E150" s="1"/>
      <c r="F150" s="1"/>
      <c r="G150" s="1"/>
      <c r="H150" s="1"/>
      <c r="I150" s="1"/>
      <c r="J150" s="1"/>
      <c r="K150" s="1"/>
      <c r="L150" s="1"/>
      <c r="M150" s="1"/>
      <c r="N150" s="1"/>
    </row>
    <row r="151" spans="1:14">
      <c r="A151" s="1"/>
      <c r="B151" s="1"/>
      <c r="C151" s="1"/>
      <c r="D151" s="1"/>
      <c r="E151" s="1"/>
      <c r="F151" s="1"/>
      <c r="G151" s="1"/>
      <c r="H151" s="1"/>
      <c r="I151" s="1"/>
      <c r="J151" s="1"/>
      <c r="K151" s="1"/>
      <c r="L151" s="1"/>
      <c r="M151" s="1"/>
      <c r="N151" s="1"/>
    </row>
    <row r="152" spans="1:14">
      <c r="A152" s="1"/>
      <c r="B152" s="1"/>
      <c r="C152" s="1"/>
      <c r="D152" s="1"/>
      <c r="E152" s="1"/>
      <c r="F152" s="1"/>
      <c r="G152" s="1"/>
      <c r="H152" s="1"/>
      <c r="I152" s="1"/>
      <c r="J152" s="1"/>
      <c r="K152" s="1"/>
      <c r="L152" s="1"/>
      <c r="M152" s="1"/>
      <c r="N152" s="1"/>
    </row>
    <row r="153" spans="1:14">
      <c r="A153" s="1"/>
      <c r="B153" s="1"/>
      <c r="C153" s="1"/>
      <c r="D153" s="1"/>
      <c r="E153" s="1"/>
      <c r="F153" s="1"/>
      <c r="G153" s="1"/>
      <c r="H153" s="1"/>
      <c r="I153" s="1"/>
      <c r="J153" s="1"/>
      <c r="K153" s="1"/>
      <c r="L153" s="1"/>
      <c r="M153" s="1"/>
      <c r="N153" s="1"/>
    </row>
    <row r="154" spans="1:14">
      <c r="A154" s="1"/>
      <c r="B154" s="1"/>
      <c r="C154" s="1"/>
      <c r="D154" s="1"/>
      <c r="E154" s="1"/>
      <c r="F154" s="1"/>
      <c r="G154" s="1"/>
      <c r="H154" s="1"/>
      <c r="I154" s="1"/>
      <c r="J154" s="1"/>
      <c r="K154" s="1"/>
      <c r="L154" s="1"/>
      <c r="M154" s="1"/>
      <c r="N154" s="1"/>
    </row>
    <row r="155" spans="1:14">
      <c r="A155" s="1"/>
      <c r="B155" s="1"/>
      <c r="C155" s="1"/>
      <c r="D155" s="1"/>
      <c r="E155" s="1"/>
      <c r="F155" s="1"/>
      <c r="G155" s="1"/>
      <c r="H155" s="1"/>
      <c r="I155" s="1"/>
      <c r="J155" s="1"/>
      <c r="K155" s="1"/>
      <c r="L155" s="1"/>
      <c r="M155" s="1"/>
      <c r="N155" s="1"/>
    </row>
    <row r="156" spans="1:14">
      <c r="A156" s="1"/>
      <c r="B156" s="1"/>
      <c r="C156" s="1"/>
      <c r="D156" s="1"/>
      <c r="E156" s="1"/>
      <c r="F156" s="1"/>
      <c r="G156" s="1"/>
      <c r="H156" s="1"/>
      <c r="I156" s="1"/>
      <c r="J156" s="1"/>
      <c r="K156" s="1"/>
      <c r="L156" s="1"/>
      <c r="M156" s="1"/>
      <c r="N156" s="1"/>
    </row>
    <row r="157" spans="1:14">
      <c r="A157" s="1"/>
      <c r="B157" s="1"/>
      <c r="C157" s="1"/>
      <c r="D157" s="1"/>
      <c r="E157" s="1"/>
      <c r="F157" s="1"/>
      <c r="G157" s="1"/>
      <c r="H157" s="1"/>
      <c r="I157" s="1"/>
      <c r="J157" s="1"/>
      <c r="K157" s="1"/>
      <c r="L157" s="1"/>
      <c r="M157" s="1"/>
      <c r="N157" s="1"/>
    </row>
    <row r="158" spans="1:14">
      <c r="A158" s="1"/>
      <c r="B158" s="1"/>
      <c r="C158" s="1"/>
      <c r="D158" s="1"/>
      <c r="E158" s="1"/>
      <c r="F158" s="1"/>
      <c r="G158" s="1"/>
      <c r="H158" s="1"/>
      <c r="I158" s="1"/>
      <c r="J158" s="1"/>
      <c r="K158" s="1"/>
      <c r="L158" s="1"/>
      <c r="M158" s="1"/>
      <c r="N158" s="1"/>
    </row>
    <row r="159" spans="1:14">
      <c r="A159" s="1"/>
      <c r="B159" s="1"/>
      <c r="C159" s="1"/>
      <c r="D159" s="1"/>
      <c r="E159" s="1"/>
      <c r="F159" s="1"/>
      <c r="G159" s="1"/>
      <c r="H159" s="1"/>
      <c r="I159" s="1"/>
      <c r="J159" s="1"/>
      <c r="K159" s="1"/>
      <c r="L159" s="1"/>
      <c r="M159" s="1"/>
      <c r="N159" s="1"/>
    </row>
    <row r="160" spans="1:14">
      <c r="A160" s="1"/>
      <c r="B160" s="1"/>
      <c r="C160" s="1"/>
      <c r="D160" s="1"/>
      <c r="E160" s="1"/>
      <c r="F160" s="1"/>
      <c r="G160" s="1"/>
      <c r="H160" s="1"/>
      <c r="I160" s="1"/>
      <c r="J160" s="1"/>
      <c r="K160" s="1"/>
      <c r="L160" s="1"/>
      <c r="M160" s="1"/>
      <c r="N160" s="1"/>
    </row>
    <row r="161" spans="1:14">
      <c r="A161" s="1"/>
      <c r="B161" s="1"/>
      <c r="C161" s="1"/>
      <c r="D161" s="1"/>
      <c r="E161" s="1"/>
      <c r="F161" s="1"/>
      <c r="G161" s="1"/>
      <c r="H161" s="1"/>
      <c r="I161" s="1"/>
      <c r="J161" s="1"/>
      <c r="K161" s="1"/>
      <c r="L161" s="1"/>
      <c r="M161" s="1"/>
      <c r="N161" s="1"/>
    </row>
    <row r="162" spans="1:14">
      <c r="A162" s="1"/>
      <c r="B162" s="1"/>
      <c r="C162" s="1"/>
      <c r="D162" s="1"/>
      <c r="E162" s="1"/>
      <c r="F162" s="1"/>
      <c r="G162" s="1"/>
      <c r="H162" s="1"/>
      <c r="I162" s="1"/>
      <c r="J162" s="1"/>
      <c r="K162" s="1"/>
      <c r="L162" s="1"/>
      <c r="M162" s="1"/>
      <c r="N162" s="1"/>
    </row>
    <row r="163" spans="1:14">
      <c r="A163" s="1"/>
      <c r="B163" s="1"/>
      <c r="C163" s="1"/>
      <c r="D163" s="1"/>
      <c r="E163" s="1"/>
      <c r="F163" s="1"/>
      <c r="G163" s="1"/>
      <c r="H163" s="1"/>
      <c r="I163" s="1"/>
      <c r="J163" s="1"/>
      <c r="K163" s="1"/>
      <c r="L163" s="1"/>
      <c r="M163" s="1"/>
      <c r="N163" s="1"/>
    </row>
    <row r="164" spans="1:14">
      <c r="A164" s="1"/>
      <c r="B164" s="1"/>
      <c r="C164" s="1"/>
      <c r="D164" s="1"/>
      <c r="E164" s="1"/>
      <c r="F164" s="1"/>
      <c r="G164" s="1"/>
      <c r="H164" s="1"/>
      <c r="I164" s="1"/>
      <c r="J164" s="1"/>
      <c r="K164" s="1"/>
      <c r="L164" s="1"/>
      <c r="M164" s="1"/>
      <c r="N164" s="1"/>
    </row>
    <row r="165" spans="1:14">
      <c r="A165" s="1"/>
      <c r="B165" s="1"/>
      <c r="C165" s="1"/>
      <c r="D165" s="1"/>
      <c r="E165" s="1"/>
      <c r="F165" s="1"/>
      <c r="G165" s="1"/>
      <c r="H165" s="1"/>
      <c r="I165" s="1"/>
      <c r="J165" s="1"/>
      <c r="K165" s="1"/>
      <c r="L165" s="1"/>
      <c r="M165" s="1"/>
      <c r="N165" s="1"/>
    </row>
    <row r="166" spans="1:14">
      <c r="A166" s="1"/>
      <c r="B166" s="1"/>
      <c r="C166" s="1"/>
      <c r="D166" s="1"/>
      <c r="E166" s="1"/>
      <c r="F166" s="1"/>
      <c r="G166" s="1"/>
      <c r="H166" s="1"/>
      <c r="I166" s="1"/>
      <c r="J166" s="1"/>
      <c r="K166" s="1"/>
      <c r="L166" s="1"/>
      <c r="M166" s="1"/>
      <c r="N166" s="1"/>
    </row>
    <row r="167" spans="1:14">
      <c r="A167" s="1"/>
      <c r="B167" s="1"/>
      <c r="C167" s="1"/>
      <c r="D167" s="1"/>
      <c r="E167" s="1"/>
      <c r="F167" s="1"/>
      <c r="G167" s="1"/>
      <c r="H167" s="1"/>
      <c r="I167" s="1"/>
      <c r="J167" s="1"/>
      <c r="K167" s="1"/>
      <c r="L167" s="1"/>
      <c r="M167" s="1"/>
      <c r="N167" s="1"/>
    </row>
    <row r="168" spans="1:14">
      <c r="A168" s="1"/>
      <c r="B168" s="1"/>
      <c r="C168" s="1"/>
      <c r="D168" s="1"/>
      <c r="E168" s="1"/>
      <c r="F168" s="1"/>
      <c r="G168" s="1"/>
      <c r="H168" s="1"/>
      <c r="I168" s="1"/>
      <c r="J168" s="1"/>
      <c r="K168" s="1"/>
      <c r="L168" s="1"/>
      <c r="M168" s="1"/>
      <c r="N168" s="1"/>
    </row>
    <row r="169" spans="1:14">
      <c r="A169" s="1"/>
      <c r="B169" s="1"/>
      <c r="C169" s="1"/>
      <c r="D169" s="1"/>
      <c r="E169" s="1"/>
      <c r="F169" s="1"/>
      <c r="G169" s="1"/>
      <c r="H169" s="1"/>
      <c r="I169" s="1"/>
      <c r="J169" s="1"/>
      <c r="K169" s="1"/>
      <c r="L169" s="1"/>
      <c r="M169" s="1"/>
      <c r="N169" s="1"/>
    </row>
    <row r="170" spans="1:14">
      <c r="A170" s="1"/>
      <c r="B170" s="1"/>
      <c r="C170" s="1"/>
      <c r="D170" s="1"/>
      <c r="E170" s="1"/>
      <c r="F170" s="1"/>
      <c r="G170" s="1"/>
      <c r="H170" s="1"/>
      <c r="I170" s="1"/>
      <c r="J170" s="1"/>
      <c r="K170" s="1"/>
      <c r="L170" s="1"/>
      <c r="M170" s="1"/>
      <c r="N170" s="1"/>
    </row>
    <row r="171" spans="1:14">
      <c r="A171" s="1"/>
      <c r="B171" s="1"/>
      <c r="C171" s="1"/>
      <c r="D171" s="1"/>
      <c r="E171" s="1"/>
      <c r="F171" s="1"/>
      <c r="G171" s="1"/>
      <c r="H171" s="1"/>
      <c r="I171" s="1"/>
      <c r="J171" s="1"/>
      <c r="K171" s="1"/>
      <c r="L171" s="1"/>
      <c r="M171" s="1"/>
      <c r="N171" s="1"/>
    </row>
    <row r="172" spans="1:14">
      <c r="A172" s="1"/>
      <c r="B172" s="1"/>
      <c r="C172" s="1"/>
      <c r="D172" s="1"/>
      <c r="E172" s="1"/>
      <c r="F172" s="1"/>
      <c r="G172" s="1"/>
      <c r="H172" s="1"/>
      <c r="I172" s="1"/>
      <c r="J172" s="1"/>
      <c r="K172" s="1"/>
      <c r="L172" s="1"/>
      <c r="M172" s="1"/>
      <c r="N172" s="1"/>
    </row>
    <row r="173" spans="1:14">
      <c r="A173" s="1"/>
      <c r="B173" s="1"/>
      <c r="C173" s="1"/>
      <c r="D173" s="1"/>
      <c r="E173" s="1"/>
      <c r="F173" s="1"/>
      <c r="G173" s="1"/>
      <c r="H173" s="1"/>
      <c r="I173" s="1"/>
      <c r="J173" s="1"/>
      <c r="K173" s="1"/>
      <c r="L173" s="1"/>
      <c r="M173" s="1"/>
      <c r="N173" s="1"/>
    </row>
    <row r="174" spans="1:14">
      <c r="A174" s="1"/>
      <c r="B174" s="1"/>
      <c r="C174" s="1"/>
      <c r="D174" s="1"/>
      <c r="E174" s="1"/>
      <c r="F174" s="1"/>
      <c r="G174" s="1"/>
      <c r="H174" s="1"/>
      <c r="I174" s="1"/>
      <c r="J174" s="1"/>
      <c r="K174" s="1"/>
      <c r="L174" s="1"/>
      <c r="M174" s="1"/>
      <c r="N174" s="1"/>
    </row>
    <row r="175" spans="1:14">
      <c r="A175" s="1"/>
      <c r="B175" s="1"/>
      <c r="C175" s="1"/>
      <c r="D175" s="1"/>
      <c r="E175" s="1"/>
      <c r="F175" s="1"/>
      <c r="G175" s="1"/>
      <c r="H175" s="1"/>
      <c r="I175" s="1"/>
      <c r="J175" s="1"/>
      <c r="K175" s="1"/>
      <c r="L175" s="1"/>
      <c r="M175" s="1"/>
      <c r="N175" s="1"/>
    </row>
    <row r="176" spans="1:14">
      <c r="A176" s="1"/>
      <c r="B176" s="1"/>
      <c r="C176" s="1"/>
      <c r="D176" s="1"/>
      <c r="E176" s="1"/>
      <c r="F176" s="1"/>
      <c r="G176" s="1"/>
      <c r="H176" s="1"/>
      <c r="I176" s="1"/>
      <c r="J176" s="1"/>
      <c r="K176" s="1"/>
      <c r="L176" s="1"/>
      <c r="M176" s="1"/>
      <c r="N176" s="1"/>
    </row>
    <row r="177" spans="1:14">
      <c r="A177" s="1"/>
      <c r="B177" s="1"/>
      <c r="C177" s="1"/>
      <c r="D177" s="1"/>
      <c r="E177" s="1"/>
      <c r="F177" s="1"/>
      <c r="G177" s="1"/>
      <c r="H177" s="1"/>
      <c r="I177" s="1"/>
      <c r="J177" s="1"/>
      <c r="K177" s="1"/>
      <c r="L177" s="1"/>
      <c r="M177" s="1"/>
      <c r="N177" s="1"/>
    </row>
    <row r="178" spans="1:14">
      <c r="A178" s="1"/>
      <c r="B178" s="1"/>
      <c r="C178" s="1"/>
      <c r="D178" s="1"/>
      <c r="E178" s="1"/>
      <c r="F178" s="1"/>
      <c r="G178" s="1"/>
      <c r="H178" s="1"/>
      <c r="I178" s="1"/>
      <c r="J178" s="1"/>
      <c r="K178" s="1"/>
      <c r="L178" s="1"/>
      <c r="M178" s="1"/>
      <c r="N178" s="1"/>
    </row>
    <row r="179" spans="1:14">
      <c r="A179" s="1"/>
      <c r="B179" s="1"/>
      <c r="C179" s="1"/>
      <c r="D179" s="1"/>
      <c r="E179" s="1"/>
      <c r="F179" s="1"/>
      <c r="G179" s="1"/>
      <c r="H179" s="1"/>
      <c r="I179" s="1"/>
      <c r="J179" s="1"/>
      <c r="K179" s="1"/>
      <c r="L179" s="1"/>
      <c r="M179" s="1"/>
      <c r="N179" s="1"/>
    </row>
    <row r="180" spans="1:14">
      <c r="A180" s="1"/>
      <c r="B180" s="1"/>
      <c r="C180" s="1"/>
      <c r="D180" s="1"/>
      <c r="E180" s="1"/>
      <c r="F180" s="1"/>
      <c r="G180" s="1"/>
      <c r="H180" s="1"/>
      <c r="I180" s="1"/>
      <c r="J180" s="1"/>
      <c r="K180" s="1"/>
      <c r="L180" s="1"/>
      <c r="M180" s="1"/>
      <c r="N180" s="1"/>
    </row>
    <row r="181" spans="1:14">
      <c r="A181" s="1"/>
      <c r="B181" s="1"/>
      <c r="C181" s="1"/>
      <c r="D181" s="1"/>
      <c r="E181" s="1"/>
      <c r="F181" s="1"/>
      <c r="G181" s="1"/>
      <c r="H181" s="1"/>
      <c r="I181" s="1"/>
      <c r="J181" s="1"/>
      <c r="K181" s="1"/>
      <c r="L181" s="1"/>
      <c r="M181" s="1"/>
      <c r="N181" s="1"/>
    </row>
    <row r="182" spans="1:14">
      <c r="A182" s="1"/>
      <c r="B182" s="1"/>
      <c r="C182" s="1"/>
      <c r="D182" s="1"/>
      <c r="E182" s="1"/>
      <c r="F182" s="1"/>
      <c r="G182" s="1"/>
      <c r="H182" s="1"/>
      <c r="I182" s="1"/>
      <c r="J182" s="1"/>
      <c r="K182" s="1"/>
      <c r="L182" s="1"/>
      <c r="M182" s="1"/>
      <c r="N182" s="1"/>
    </row>
    <row r="183" spans="1:14">
      <c r="A183" s="1"/>
      <c r="B183" s="1"/>
      <c r="C183" s="1"/>
      <c r="D183" s="1"/>
      <c r="E183" s="1"/>
      <c r="F183" s="1"/>
      <c r="G183" s="1"/>
      <c r="H183" s="1"/>
      <c r="I183" s="1"/>
      <c r="J183" s="1"/>
      <c r="K183" s="1"/>
      <c r="L183" s="1"/>
      <c r="M183" s="1"/>
      <c r="N183" s="1"/>
    </row>
    <row r="184" spans="1:14">
      <c r="A184" s="1"/>
      <c r="B184" s="1"/>
      <c r="C184" s="1"/>
      <c r="D184" s="1"/>
      <c r="E184" s="1"/>
      <c r="F184" s="1"/>
      <c r="G184" s="1"/>
      <c r="H184" s="1"/>
      <c r="I184" s="1"/>
      <c r="J184" s="1"/>
      <c r="K184" s="1"/>
      <c r="L184" s="1"/>
      <c r="M184" s="1"/>
      <c r="N184" s="1"/>
    </row>
    <row r="185" spans="1:14">
      <c r="A185" s="1"/>
      <c r="B185" s="1"/>
      <c r="C185" s="1"/>
      <c r="D185" s="1"/>
      <c r="E185" s="1"/>
      <c r="F185" s="1"/>
      <c r="G185" s="1"/>
      <c r="H185" s="1"/>
      <c r="I185" s="1"/>
      <c r="J185" s="1"/>
      <c r="K185" s="1"/>
      <c r="L185" s="1"/>
      <c r="M185" s="1"/>
      <c r="N185" s="1"/>
    </row>
    <row r="186" spans="1:14">
      <c r="A186" s="1"/>
      <c r="B186" s="1"/>
      <c r="C186" s="1"/>
      <c r="D186" s="1"/>
      <c r="E186" s="1"/>
      <c r="F186" s="1"/>
      <c r="G186" s="1"/>
      <c r="H186" s="1"/>
      <c r="I186" s="1"/>
      <c r="J186" s="1"/>
      <c r="K186" s="1"/>
      <c r="L186" s="1"/>
      <c r="M186" s="1"/>
      <c r="N186" s="1"/>
    </row>
    <row r="187" spans="1:14">
      <c r="A187" s="1"/>
      <c r="B187" s="1"/>
      <c r="C187" s="1"/>
      <c r="D187" s="1"/>
      <c r="E187" s="1"/>
      <c r="F187" s="1"/>
      <c r="G187" s="1"/>
      <c r="H187" s="1"/>
      <c r="I187" s="1"/>
      <c r="J187" s="1"/>
      <c r="K187" s="1"/>
      <c r="L187" s="1"/>
      <c r="M187" s="1"/>
      <c r="N187" s="1"/>
    </row>
    <row r="188" spans="1:14">
      <c r="A188" s="1"/>
      <c r="B188" s="1"/>
      <c r="C188" s="1"/>
      <c r="D188" s="1"/>
      <c r="E188" s="1"/>
      <c r="F188" s="1"/>
      <c r="G188" s="1"/>
      <c r="H188" s="1"/>
      <c r="I188" s="1"/>
      <c r="J188" s="1"/>
      <c r="K188" s="1"/>
      <c r="L188" s="1"/>
      <c r="M188" s="1"/>
      <c r="N188" s="1"/>
    </row>
    <row r="189" spans="1:14">
      <c r="A189" s="1"/>
      <c r="B189" s="1"/>
      <c r="C189" s="1"/>
      <c r="D189" s="1"/>
      <c r="E189" s="1"/>
      <c r="F189" s="1"/>
      <c r="G189" s="1"/>
      <c r="H189" s="1"/>
      <c r="I189" s="1"/>
      <c r="J189" s="1"/>
      <c r="K189" s="1"/>
      <c r="L189" s="1"/>
      <c r="M189" s="1"/>
      <c r="N189" s="1"/>
    </row>
    <row r="190" spans="1:14">
      <c r="A190" s="1"/>
      <c r="B190" s="1"/>
      <c r="C190" s="1"/>
      <c r="D190" s="1"/>
      <c r="E190" s="1"/>
      <c r="F190" s="1"/>
      <c r="G190" s="1"/>
      <c r="H190" s="1"/>
      <c r="I190" s="1"/>
      <c r="J190" s="1"/>
      <c r="K190" s="1"/>
      <c r="L190" s="1"/>
      <c r="M190" s="1"/>
      <c r="N190" s="1"/>
    </row>
    <row r="191" spans="1:14">
      <c r="A191" s="1"/>
      <c r="B191" s="1"/>
      <c r="C191" s="1"/>
      <c r="D191" s="1"/>
      <c r="E191" s="1"/>
      <c r="F191" s="1"/>
      <c r="G191" s="1"/>
      <c r="H191" s="1"/>
      <c r="I191" s="1"/>
      <c r="J191" s="1"/>
      <c r="K191" s="1"/>
      <c r="L191" s="1"/>
      <c r="M191" s="1"/>
      <c r="N191" s="1"/>
    </row>
    <row r="192" spans="1:14">
      <c r="A192" s="1"/>
      <c r="B192" s="1"/>
      <c r="C192" s="1"/>
      <c r="D192" s="1"/>
      <c r="E192" s="1"/>
      <c r="F192" s="1"/>
      <c r="G192" s="1"/>
      <c r="H192" s="1"/>
      <c r="I192" s="1"/>
      <c r="J192" s="1"/>
      <c r="K192" s="1"/>
      <c r="L192" s="1"/>
      <c r="M192" s="1"/>
      <c r="N192" s="1"/>
    </row>
    <row r="193" spans="1:14">
      <c r="A193" s="1"/>
      <c r="B193" s="1"/>
      <c r="C193" s="1"/>
      <c r="D193" s="1"/>
      <c r="E193" s="1"/>
      <c r="F193" s="1"/>
      <c r="G193" s="1"/>
      <c r="H193" s="1"/>
      <c r="I193" s="1"/>
      <c r="J193" s="1"/>
      <c r="K193" s="1"/>
      <c r="L193" s="1"/>
      <c r="M193" s="1"/>
      <c r="N193" s="1"/>
    </row>
    <row r="194" spans="1:14">
      <c r="A194" s="1"/>
      <c r="B194" s="1"/>
      <c r="C194" s="1"/>
      <c r="D194" s="1"/>
      <c r="E194" s="1"/>
      <c r="F194" s="1"/>
      <c r="G194" s="1"/>
      <c r="H194" s="1"/>
      <c r="I194" s="1"/>
      <c r="J194" s="1"/>
      <c r="K194" s="1"/>
      <c r="L194" s="1"/>
      <c r="M194" s="1"/>
      <c r="N194" s="1"/>
    </row>
    <row r="195" spans="1:14">
      <c r="A195" s="1"/>
      <c r="B195" s="1"/>
      <c r="C195" s="1"/>
      <c r="D195" s="1"/>
      <c r="E195" s="1"/>
      <c r="F195" s="1"/>
      <c r="G195" s="1"/>
      <c r="H195" s="1"/>
      <c r="I195" s="1"/>
      <c r="J195" s="1"/>
      <c r="K195" s="1"/>
      <c r="L195" s="1"/>
      <c r="M195" s="1"/>
      <c r="N195" s="1"/>
    </row>
    <row r="196" spans="1:14">
      <c r="A196" s="1"/>
      <c r="B196" s="1"/>
      <c r="C196" s="1"/>
      <c r="D196" s="1"/>
      <c r="E196" s="1"/>
      <c r="F196" s="1"/>
      <c r="G196" s="1"/>
      <c r="H196" s="1"/>
      <c r="I196" s="1"/>
      <c r="J196" s="1"/>
      <c r="K196" s="1"/>
      <c r="L196" s="1"/>
      <c r="M196" s="1"/>
      <c r="N196" s="1"/>
    </row>
    <row r="197" spans="1:14">
      <c r="A197" s="1"/>
      <c r="B197" s="1"/>
      <c r="C197" s="1"/>
      <c r="D197" s="1"/>
      <c r="E197" s="1"/>
      <c r="F197" s="1"/>
      <c r="G197" s="1"/>
      <c r="H197" s="1"/>
      <c r="I197" s="1"/>
      <c r="J197" s="1"/>
      <c r="K197" s="1"/>
      <c r="L197" s="1"/>
      <c r="M197" s="1"/>
      <c r="N197" s="1"/>
    </row>
    <row r="198" spans="1:14">
      <c r="A198" s="1"/>
      <c r="B198" s="1"/>
      <c r="C198" s="1"/>
      <c r="D198" s="1"/>
      <c r="E198" s="1"/>
      <c r="F198" s="1"/>
      <c r="G198" s="1"/>
      <c r="H198" s="1"/>
      <c r="I198" s="1"/>
      <c r="J198" s="1"/>
      <c r="K198" s="1"/>
      <c r="L198" s="1"/>
      <c r="M198" s="1"/>
      <c r="N198" s="1"/>
    </row>
    <row r="199" spans="1:14">
      <c r="A199" s="1"/>
      <c r="B199" s="1"/>
      <c r="C199" s="1"/>
      <c r="D199" s="1"/>
      <c r="E199" s="1"/>
      <c r="F199" s="1"/>
      <c r="G199" s="1"/>
      <c r="H199" s="1"/>
      <c r="I199" s="1"/>
      <c r="J199" s="1"/>
      <c r="K199" s="1"/>
      <c r="L199" s="1"/>
      <c r="M199" s="1"/>
      <c r="N199" s="1"/>
    </row>
    <row r="200" spans="1:14">
      <c r="A200" s="1"/>
      <c r="B200" s="1"/>
      <c r="C200" s="1"/>
      <c r="D200" s="1"/>
      <c r="E200" s="1"/>
      <c r="F200" s="1"/>
      <c r="G200" s="1"/>
      <c r="H200" s="1"/>
      <c r="I200" s="1"/>
      <c r="J200" s="1"/>
      <c r="K200" s="1"/>
      <c r="L200" s="1"/>
      <c r="M200" s="1"/>
      <c r="N200" s="1"/>
    </row>
    <row r="201" spans="1:14">
      <c r="A201" s="1"/>
      <c r="B201" s="1"/>
      <c r="C201" s="1"/>
      <c r="D201" s="1"/>
      <c r="E201" s="1"/>
      <c r="F201" s="1"/>
      <c r="G201" s="1"/>
      <c r="H201" s="1"/>
      <c r="I201" s="1"/>
      <c r="J201" s="1"/>
      <c r="K201" s="1"/>
      <c r="L201" s="1"/>
      <c r="M201" s="1"/>
      <c r="N201" s="1"/>
    </row>
    <row r="202" spans="1:14">
      <c r="A202" s="1"/>
      <c r="B202" s="1"/>
      <c r="C202" s="1"/>
      <c r="D202" s="1"/>
      <c r="E202" s="1"/>
      <c r="F202" s="1"/>
      <c r="G202" s="1"/>
      <c r="H202" s="1"/>
      <c r="I202" s="1"/>
      <c r="J202" s="1"/>
      <c r="K202" s="1"/>
      <c r="L202" s="1"/>
      <c r="M202" s="1"/>
      <c r="N202" s="1"/>
    </row>
    <row r="203" spans="1:14">
      <c r="A203" s="1"/>
      <c r="B203" s="1"/>
      <c r="C203" s="1"/>
      <c r="D203" s="1"/>
      <c r="E203" s="1"/>
      <c r="F203" s="1"/>
      <c r="G203" s="1"/>
      <c r="H203" s="1"/>
      <c r="I203" s="1"/>
      <c r="J203" s="1"/>
      <c r="K203" s="1"/>
      <c r="L203" s="1"/>
      <c r="M203" s="1"/>
      <c r="N203" s="1"/>
    </row>
    <row r="204" spans="1:14">
      <c r="A204" s="1"/>
      <c r="B204" s="1"/>
      <c r="C204" s="1"/>
      <c r="D204" s="1"/>
      <c r="E204" s="1"/>
      <c r="F204" s="1"/>
      <c r="G204" s="1"/>
      <c r="H204" s="1"/>
      <c r="I204" s="1"/>
      <c r="J204" s="1"/>
      <c r="K204" s="1"/>
      <c r="L204" s="1"/>
      <c r="M204" s="1"/>
      <c r="N204" s="1"/>
    </row>
    <row r="205" spans="1:14">
      <c r="A205" s="1"/>
      <c r="B205" s="1"/>
      <c r="C205" s="1"/>
      <c r="D205" s="1"/>
      <c r="E205" s="1"/>
      <c r="F205" s="1"/>
      <c r="G205" s="1"/>
      <c r="H205" s="1"/>
      <c r="I205" s="1"/>
      <c r="J205" s="1"/>
      <c r="K205" s="1"/>
      <c r="L205" s="1"/>
      <c r="M205" s="1"/>
      <c r="N205" s="1"/>
    </row>
    <row r="206" spans="1:14">
      <c r="A206" s="1"/>
      <c r="B206" s="1"/>
      <c r="C206" s="1"/>
      <c r="D206" s="1"/>
      <c r="E206" s="1"/>
      <c r="F206" s="1"/>
      <c r="G206" s="1"/>
      <c r="H206" s="1"/>
      <c r="I206" s="1"/>
      <c r="J206" s="1"/>
      <c r="K206" s="1"/>
      <c r="L206" s="1"/>
      <c r="M206" s="1"/>
      <c r="N206" s="1"/>
    </row>
    <row r="207" spans="1:14">
      <c r="A207" s="1"/>
      <c r="B207" s="1"/>
      <c r="C207" s="1"/>
      <c r="D207" s="1"/>
      <c r="E207" s="1"/>
      <c r="F207" s="1"/>
      <c r="G207" s="1"/>
      <c r="H207" s="1"/>
      <c r="I207" s="1"/>
      <c r="J207" s="1"/>
      <c r="K207" s="1"/>
      <c r="L207" s="1"/>
      <c r="M207" s="1"/>
      <c r="N207" s="1"/>
    </row>
    <row r="208" spans="1:14">
      <c r="A208" s="1"/>
      <c r="B208" s="1"/>
      <c r="C208" s="1"/>
      <c r="D208" s="1"/>
      <c r="E208" s="1"/>
      <c r="F208" s="1"/>
      <c r="G208" s="1"/>
      <c r="H208" s="1"/>
      <c r="I208" s="1"/>
      <c r="J208" s="1"/>
      <c r="K208" s="1"/>
      <c r="L208" s="1"/>
      <c r="M208" s="1"/>
      <c r="N208" s="1"/>
    </row>
    <row r="209" spans="1:14">
      <c r="A209" s="1"/>
      <c r="B209" s="1"/>
      <c r="C209" s="1"/>
      <c r="D209" s="1"/>
      <c r="E209" s="1"/>
      <c r="F209" s="1"/>
      <c r="G209" s="1"/>
      <c r="H209" s="1"/>
      <c r="I209" s="1"/>
      <c r="J209" s="1"/>
      <c r="K209" s="1"/>
      <c r="L209" s="1"/>
      <c r="M209" s="1"/>
      <c r="N209" s="1"/>
    </row>
    <row r="210" spans="1:14">
      <c r="A210" s="1"/>
      <c r="B210" s="1"/>
      <c r="C210" s="1"/>
      <c r="D210" s="1"/>
      <c r="E210" s="1"/>
      <c r="F210" s="1"/>
      <c r="G210" s="1"/>
      <c r="H210" s="1"/>
      <c r="I210" s="1"/>
      <c r="J210" s="1"/>
      <c r="K210" s="1"/>
      <c r="L210" s="1"/>
      <c r="M210" s="1"/>
      <c r="N210" s="1"/>
    </row>
    <row r="211" spans="1:14">
      <c r="A211" s="1"/>
      <c r="B211" s="1"/>
      <c r="C211" s="1"/>
      <c r="D211" s="1"/>
      <c r="E211" s="1"/>
      <c r="F211" s="1"/>
      <c r="G211" s="1"/>
      <c r="H211" s="1"/>
      <c r="I211" s="1"/>
      <c r="J211" s="1"/>
      <c r="K211" s="1"/>
      <c r="L211" s="1"/>
      <c r="M211" s="1"/>
      <c r="N211" s="1"/>
    </row>
    <row r="212" spans="1:14">
      <c r="A212" s="1"/>
      <c r="B212" s="1"/>
      <c r="C212" s="1"/>
      <c r="D212" s="1"/>
      <c r="E212" s="1"/>
      <c r="F212" s="1"/>
      <c r="G212" s="1"/>
      <c r="H212" s="1"/>
      <c r="I212" s="1"/>
      <c r="J212" s="1"/>
      <c r="K212" s="1"/>
      <c r="L212" s="1"/>
      <c r="M212" s="1"/>
      <c r="N212" s="1"/>
    </row>
    <row r="213" spans="1:14">
      <c r="A213" s="1"/>
      <c r="B213" s="1"/>
      <c r="C213" s="1"/>
      <c r="D213" s="1"/>
      <c r="E213" s="1"/>
      <c r="F213" s="1"/>
      <c r="G213" s="1"/>
      <c r="H213" s="1"/>
      <c r="I213" s="1"/>
      <c r="J213" s="1"/>
      <c r="K213" s="1"/>
      <c r="L213" s="1"/>
      <c r="M213" s="1"/>
      <c r="N213" s="1"/>
    </row>
    <row r="214" spans="1:14">
      <c r="A214" s="1"/>
      <c r="B214" s="1"/>
      <c r="C214" s="1"/>
      <c r="D214" s="1"/>
      <c r="E214" s="1"/>
      <c r="F214" s="1"/>
      <c r="G214" s="1"/>
      <c r="H214" s="1"/>
      <c r="I214" s="1"/>
      <c r="J214" s="1"/>
      <c r="K214" s="1"/>
      <c r="L214" s="1"/>
      <c r="M214" s="1"/>
      <c r="N214" s="1"/>
    </row>
    <row r="215" spans="1:14">
      <c r="A215" s="1"/>
      <c r="B215" s="1"/>
      <c r="C215" s="1"/>
      <c r="D215" s="1"/>
      <c r="E215" s="1"/>
      <c r="F215" s="1"/>
      <c r="G215" s="1"/>
      <c r="H215" s="1"/>
      <c r="I215" s="1"/>
      <c r="J215" s="1"/>
      <c r="K215" s="1"/>
      <c r="L215" s="1"/>
      <c r="M215" s="1"/>
      <c r="N215" s="1"/>
    </row>
    <row r="216" spans="1:14">
      <c r="A216" s="1"/>
      <c r="B216" s="1"/>
      <c r="C216" s="1"/>
      <c r="D216" s="1"/>
      <c r="E216" s="1"/>
      <c r="F216" s="1"/>
      <c r="G216" s="1"/>
      <c r="H216" s="1"/>
      <c r="I216" s="1"/>
      <c r="J216" s="1"/>
      <c r="K216" s="1"/>
      <c r="L216" s="1"/>
      <c r="M216" s="1"/>
      <c r="N216" s="1"/>
    </row>
    <row r="217" spans="1:14">
      <c r="A217" s="1"/>
      <c r="B217" s="1"/>
      <c r="C217" s="1"/>
      <c r="D217" s="1"/>
      <c r="E217" s="1"/>
      <c r="F217" s="1"/>
      <c r="G217" s="1"/>
      <c r="H217" s="1"/>
      <c r="I217" s="1"/>
      <c r="J217" s="1"/>
      <c r="K217" s="1"/>
      <c r="L217" s="1"/>
      <c r="M217" s="1"/>
      <c r="N217" s="1"/>
    </row>
    <row r="218" spans="1:14">
      <c r="A218" s="1"/>
      <c r="B218" s="1"/>
      <c r="C218" s="1"/>
      <c r="D218" s="1"/>
      <c r="E218" s="1"/>
      <c r="F218" s="1"/>
      <c r="G218" s="1"/>
      <c r="H218" s="1"/>
      <c r="I218" s="1"/>
      <c r="J218" s="1"/>
      <c r="K218" s="1"/>
      <c r="L218" s="1"/>
      <c r="M218" s="1"/>
      <c r="N218" s="1"/>
    </row>
    <row r="219" spans="1:14">
      <c r="A219" s="1"/>
      <c r="B219" s="1"/>
      <c r="C219" s="1"/>
      <c r="D219" s="1"/>
      <c r="E219" s="1"/>
      <c r="F219" s="1"/>
      <c r="G219" s="1"/>
      <c r="H219" s="1"/>
      <c r="I219" s="1"/>
      <c r="J219" s="1"/>
      <c r="K219" s="1"/>
      <c r="L219" s="1"/>
      <c r="M219" s="1"/>
      <c r="N219" s="1"/>
    </row>
    <row r="220" spans="1:14">
      <c r="A220" s="1"/>
      <c r="B220" s="1"/>
      <c r="C220" s="1"/>
      <c r="D220" s="1"/>
      <c r="E220" s="1"/>
      <c r="F220" s="1"/>
      <c r="G220" s="1"/>
      <c r="H220" s="1"/>
      <c r="I220" s="1"/>
      <c r="J220" s="1"/>
      <c r="K220" s="1"/>
      <c r="L220" s="1"/>
      <c r="M220" s="1"/>
      <c r="N220" s="1"/>
    </row>
    <row r="221" spans="1:14">
      <c r="A221" s="1"/>
      <c r="B221" s="1"/>
      <c r="C221" s="1"/>
      <c r="D221" s="1"/>
      <c r="E221" s="1"/>
      <c r="F221" s="1"/>
      <c r="G221" s="1"/>
      <c r="H221" s="1"/>
      <c r="I221" s="1"/>
      <c r="J221" s="1"/>
      <c r="K221" s="1"/>
      <c r="L221" s="1"/>
      <c r="M221" s="1"/>
      <c r="N221" s="1"/>
    </row>
    <row r="222" spans="1:14">
      <c r="A222" s="1"/>
      <c r="B222" s="1"/>
      <c r="C222" s="1"/>
      <c r="D222" s="1"/>
      <c r="E222" s="1"/>
      <c r="F222" s="1"/>
      <c r="G222" s="1"/>
      <c r="H222" s="1"/>
      <c r="I222" s="1"/>
      <c r="J222" s="1"/>
      <c r="K222" s="1"/>
      <c r="L222" s="1"/>
      <c r="M222" s="1"/>
      <c r="N222" s="1"/>
    </row>
    <row r="223" spans="1:14">
      <c r="A223" s="1"/>
      <c r="B223" s="1"/>
      <c r="C223" s="1"/>
      <c r="D223" s="1"/>
      <c r="E223" s="1"/>
      <c r="F223" s="1"/>
      <c r="G223" s="1"/>
      <c r="H223" s="1"/>
      <c r="I223" s="1"/>
      <c r="J223" s="1"/>
      <c r="K223" s="1"/>
      <c r="L223" s="1"/>
      <c r="M223" s="1"/>
      <c r="N223" s="1"/>
    </row>
    <row r="224" spans="1:14">
      <c r="A224" s="1"/>
      <c r="B224" s="1"/>
      <c r="C224" s="1"/>
      <c r="D224" s="1"/>
      <c r="E224" s="1"/>
      <c r="F224" s="1"/>
      <c r="G224" s="1"/>
      <c r="H224" s="1"/>
      <c r="I224" s="1"/>
      <c r="J224" s="1"/>
      <c r="K224" s="1"/>
      <c r="L224" s="1"/>
      <c r="M224" s="1"/>
      <c r="N224" s="1"/>
    </row>
    <row r="225" spans="1:14">
      <c r="A225" s="1"/>
      <c r="B225" s="1"/>
      <c r="C225" s="1"/>
      <c r="D225" s="1"/>
      <c r="E225" s="1"/>
      <c r="F225" s="1"/>
      <c r="G225" s="1"/>
      <c r="H225" s="1"/>
      <c r="I225" s="1"/>
      <c r="J225" s="1"/>
      <c r="K225" s="1"/>
      <c r="L225" s="1"/>
      <c r="M225" s="1"/>
      <c r="N225" s="1"/>
    </row>
    <row r="226" spans="1:14">
      <c r="A226" s="1"/>
      <c r="B226" s="1"/>
      <c r="C226" s="1"/>
      <c r="D226" s="1"/>
      <c r="E226" s="1"/>
      <c r="F226" s="1"/>
      <c r="G226" s="1"/>
      <c r="H226" s="1"/>
      <c r="I226" s="1"/>
      <c r="J226" s="1"/>
      <c r="K226" s="1"/>
      <c r="L226" s="1"/>
      <c r="M226" s="1"/>
      <c r="N226" s="1"/>
    </row>
    <row r="227" spans="1:14">
      <c r="A227" s="1"/>
      <c r="B227" s="1"/>
      <c r="C227" s="1"/>
      <c r="D227" s="1"/>
      <c r="E227" s="1"/>
      <c r="F227" s="1"/>
      <c r="G227" s="1"/>
      <c r="H227" s="1"/>
      <c r="I227" s="1"/>
      <c r="J227" s="1"/>
      <c r="K227" s="1"/>
      <c r="L227" s="1"/>
      <c r="M227" s="1"/>
      <c r="N227" s="1"/>
    </row>
    <row r="228" spans="1:14">
      <c r="A228" s="1"/>
      <c r="B228" s="1"/>
      <c r="C228" s="1"/>
      <c r="D228" s="1"/>
      <c r="E228" s="1"/>
      <c r="F228" s="1"/>
      <c r="G228" s="1"/>
      <c r="H228" s="1"/>
      <c r="I228" s="1"/>
      <c r="J228" s="1"/>
      <c r="K228" s="1"/>
      <c r="L228" s="1"/>
      <c r="M228" s="1"/>
      <c r="N228" s="1"/>
    </row>
    <row r="229" spans="1:14">
      <c r="A229" s="1"/>
      <c r="B229" s="1"/>
      <c r="C229" s="1"/>
      <c r="D229" s="1"/>
      <c r="E229" s="1"/>
      <c r="F229" s="1"/>
      <c r="G229" s="1"/>
      <c r="H229" s="1"/>
      <c r="I229" s="1"/>
      <c r="J229" s="1"/>
      <c r="K229" s="1"/>
      <c r="L229" s="1"/>
      <c r="M229" s="1"/>
      <c r="N229" s="1"/>
    </row>
    <row r="230" spans="1:14">
      <c r="A230" s="1"/>
      <c r="B230" s="1"/>
      <c r="C230" s="1"/>
      <c r="D230" s="1"/>
      <c r="E230" s="1"/>
      <c r="F230" s="1"/>
      <c r="G230" s="1"/>
      <c r="H230" s="1"/>
      <c r="I230" s="1"/>
      <c r="J230" s="1"/>
      <c r="K230" s="1"/>
      <c r="L230" s="1"/>
      <c r="M230" s="1"/>
      <c r="N230" s="1"/>
    </row>
    <row r="231" spans="1:14">
      <c r="A231" s="1"/>
      <c r="B231" s="1"/>
      <c r="C231" s="1"/>
      <c r="D231" s="1"/>
      <c r="E231" s="1"/>
      <c r="F231" s="1"/>
      <c r="G231" s="1"/>
      <c r="H231" s="1"/>
      <c r="I231" s="1"/>
      <c r="J231" s="1"/>
      <c r="K231" s="1"/>
      <c r="L231" s="1"/>
      <c r="M231" s="1"/>
      <c r="N231" s="1"/>
    </row>
    <row r="232" spans="1:14">
      <c r="A232" s="1"/>
      <c r="B232" s="1"/>
      <c r="C232" s="1"/>
      <c r="D232" s="1"/>
      <c r="E232" s="1"/>
      <c r="F232" s="1"/>
      <c r="G232" s="1"/>
      <c r="H232" s="1"/>
      <c r="I232" s="1"/>
      <c r="J232" s="1"/>
      <c r="K232" s="1"/>
      <c r="L232" s="1"/>
      <c r="M232" s="1"/>
      <c r="N232" s="1"/>
    </row>
    <row r="233" spans="1:14">
      <c r="A233" s="1"/>
      <c r="B233" s="1"/>
      <c r="C233" s="1"/>
      <c r="D233" s="1"/>
      <c r="E233" s="1"/>
      <c r="F233" s="1"/>
      <c r="G233" s="1"/>
      <c r="H233" s="1"/>
      <c r="I233" s="1"/>
      <c r="J233" s="1"/>
      <c r="K233" s="1"/>
      <c r="L233" s="1"/>
      <c r="M233" s="1"/>
      <c r="N233" s="1"/>
    </row>
    <row r="234" spans="1:14">
      <c r="A234" s="1"/>
      <c r="B234" s="1"/>
      <c r="C234" s="1"/>
      <c r="D234" s="1"/>
      <c r="E234" s="1"/>
      <c r="F234" s="1"/>
      <c r="G234" s="1"/>
      <c r="H234" s="1"/>
      <c r="I234" s="1"/>
      <c r="J234" s="1"/>
      <c r="K234" s="1"/>
      <c r="L234" s="1"/>
      <c r="M234" s="1"/>
      <c r="N234" s="1"/>
    </row>
    <row r="235" spans="1:14">
      <c r="A235" s="1"/>
      <c r="B235" s="1"/>
      <c r="C235" s="1"/>
      <c r="D235" s="1"/>
      <c r="E235" s="1"/>
      <c r="F235" s="1"/>
      <c r="G235" s="1"/>
      <c r="H235" s="1"/>
      <c r="I235" s="1"/>
      <c r="J235" s="1"/>
      <c r="K235" s="1"/>
      <c r="L235" s="1"/>
      <c r="M235" s="1"/>
      <c r="N235" s="1"/>
    </row>
    <row r="236" spans="1:14">
      <c r="A236" s="1"/>
      <c r="B236" s="1"/>
      <c r="C236" s="1"/>
      <c r="D236" s="1"/>
      <c r="E236" s="1"/>
      <c r="F236" s="1"/>
      <c r="G236" s="1"/>
      <c r="H236" s="1"/>
      <c r="I236" s="1"/>
      <c r="J236" s="1"/>
      <c r="K236" s="1"/>
      <c r="L236" s="1"/>
      <c r="M236" s="1"/>
      <c r="N236" s="1"/>
    </row>
    <row r="237" spans="1:14">
      <c r="A237" s="1"/>
      <c r="B237" s="1"/>
      <c r="C237" s="1"/>
      <c r="D237" s="1"/>
      <c r="E237" s="1"/>
      <c r="F237" s="1"/>
      <c r="G237" s="1"/>
      <c r="H237" s="1"/>
      <c r="I237" s="1"/>
      <c r="J237" s="1"/>
      <c r="K237" s="1"/>
      <c r="L237" s="1"/>
      <c r="M237" s="1"/>
      <c r="N237" s="1"/>
    </row>
    <row r="238" spans="1:14">
      <c r="A238" s="1"/>
      <c r="B238" s="1"/>
      <c r="C238" s="1"/>
      <c r="D238" s="1"/>
      <c r="E238" s="1"/>
      <c r="F238" s="1"/>
      <c r="G238" s="1"/>
      <c r="H238" s="1"/>
      <c r="I238" s="1"/>
      <c r="J238" s="1"/>
      <c r="K238" s="1"/>
      <c r="L238" s="1"/>
      <c r="M238" s="1"/>
      <c r="N238" s="1"/>
    </row>
    <row r="239" spans="1:14">
      <c r="A239" s="1"/>
      <c r="B239" s="1"/>
      <c r="C239" s="1"/>
      <c r="D239" s="1"/>
      <c r="E239" s="1"/>
      <c r="F239" s="1"/>
      <c r="G239" s="1"/>
      <c r="H239" s="1"/>
      <c r="I239" s="1"/>
      <c r="J239" s="1"/>
      <c r="K239" s="1"/>
      <c r="L239" s="1"/>
      <c r="M239" s="1"/>
      <c r="N239" s="1"/>
    </row>
    <row r="240" spans="1:14">
      <c r="A240" s="1"/>
      <c r="B240" s="1"/>
      <c r="C240" s="1"/>
      <c r="D240" s="1"/>
      <c r="E240" s="1"/>
      <c r="F240" s="1"/>
      <c r="G240" s="1"/>
      <c r="H240" s="1"/>
      <c r="I240" s="1"/>
      <c r="J240" s="1"/>
      <c r="K240" s="1"/>
      <c r="L240" s="1"/>
      <c r="M240" s="1"/>
      <c r="N240" s="1"/>
    </row>
    <row r="241" spans="1:14">
      <c r="A241" s="1"/>
      <c r="B241" s="1"/>
      <c r="C241" s="1"/>
      <c r="D241" s="1"/>
      <c r="E241" s="1"/>
      <c r="F241" s="1"/>
      <c r="G241" s="1"/>
      <c r="H241" s="1"/>
      <c r="I241" s="1"/>
      <c r="J241" s="1"/>
      <c r="K241" s="1"/>
      <c r="L241" s="1"/>
      <c r="M241" s="1"/>
      <c r="N241" s="1"/>
    </row>
    <row r="242" spans="1:14">
      <c r="A242" s="1"/>
      <c r="B242" s="1"/>
      <c r="C242" s="1"/>
      <c r="D242" s="1"/>
      <c r="E242" s="1"/>
      <c r="F242" s="1"/>
      <c r="G242" s="1"/>
      <c r="H242" s="1"/>
      <c r="I242" s="1"/>
      <c r="J242" s="1"/>
      <c r="K242" s="1"/>
      <c r="L242" s="1"/>
      <c r="M242" s="1"/>
      <c r="N242" s="1"/>
    </row>
    <row r="243" spans="1:14">
      <c r="A243" s="1"/>
      <c r="B243" s="1"/>
      <c r="C243" s="1"/>
      <c r="D243" s="1"/>
      <c r="E243" s="1"/>
      <c r="F243" s="1"/>
      <c r="G243" s="1"/>
      <c r="H243" s="1"/>
      <c r="I243" s="1"/>
      <c r="J243" s="1"/>
      <c r="K243" s="1"/>
      <c r="L243" s="1"/>
      <c r="M243" s="1"/>
      <c r="N243" s="1"/>
    </row>
    <row r="244" spans="1:14">
      <c r="A244" s="1"/>
      <c r="B244" s="1"/>
      <c r="C244" s="1"/>
      <c r="D244" s="1"/>
      <c r="E244" s="1"/>
      <c r="F244" s="1"/>
      <c r="G244" s="1"/>
      <c r="H244" s="1"/>
      <c r="I244" s="1"/>
      <c r="J244" s="1"/>
      <c r="K244" s="1"/>
      <c r="L244" s="1"/>
      <c r="M244" s="1"/>
      <c r="N244" s="1"/>
    </row>
    <row r="245" spans="1:14">
      <c r="A245" s="1"/>
      <c r="B245" s="1"/>
      <c r="C245" s="1"/>
      <c r="D245" s="1"/>
      <c r="E245" s="1"/>
      <c r="F245" s="1"/>
      <c r="G245" s="1"/>
      <c r="H245" s="1"/>
      <c r="I245" s="1"/>
      <c r="J245" s="1"/>
      <c r="K245" s="1"/>
      <c r="L245" s="1"/>
      <c r="M245" s="1"/>
      <c r="N245" s="1"/>
    </row>
    <row r="246" spans="1:14">
      <c r="A246" s="1"/>
      <c r="B246" s="1"/>
      <c r="C246" s="1"/>
      <c r="D246" s="1"/>
      <c r="E246" s="1"/>
      <c r="F246" s="1"/>
      <c r="G246" s="1"/>
      <c r="H246" s="1"/>
      <c r="I246" s="1"/>
      <c r="J246" s="1"/>
      <c r="K246" s="1"/>
      <c r="L246" s="1"/>
      <c r="M246" s="1"/>
      <c r="N246" s="1"/>
    </row>
    <row r="247" spans="1:14">
      <c r="A247" s="1"/>
      <c r="B247" s="1"/>
      <c r="C247" s="1"/>
      <c r="D247" s="1"/>
      <c r="E247" s="1"/>
      <c r="F247" s="1"/>
      <c r="G247" s="1"/>
      <c r="H247" s="1"/>
      <c r="I247" s="1"/>
      <c r="J247" s="1"/>
      <c r="K247" s="1"/>
      <c r="L247" s="1"/>
      <c r="M247" s="1"/>
      <c r="N247" s="1"/>
    </row>
    <row r="248" spans="1:14">
      <c r="A248" s="1"/>
      <c r="B248" s="1"/>
      <c r="C248" s="1"/>
      <c r="D248" s="1"/>
      <c r="E248" s="1"/>
      <c r="F248" s="1"/>
      <c r="G248" s="1"/>
      <c r="H248" s="1"/>
      <c r="I248" s="1"/>
      <c r="J248" s="1"/>
      <c r="K248" s="1"/>
      <c r="L248" s="1"/>
      <c r="M248" s="1"/>
      <c r="N248" s="1"/>
    </row>
    <row r="249" spans="1:14">
      <c r="A249" s="1"/>
      <c r="B249" s="1"/>
      <c r="C249" s="1"/>
      <c r="D249" s="1"/>
      <c r="E249" s="1"/>
      <c r="F249" s="1"/>
      <c r="G249" s="1"/>
      <c r="H249" s="1"/>
      <c r="I249" s="1"/>
      <c r="J249" s="1"/>
      <c r="K249" s="1"/>
      <c r="L249" s="1"/>
      <c r="M249" s="1"/>
      <c r="N249" s="1"/>
    </row>
    <row r="250" spans="1:14">
      <c r="A250" s="1"/>
      <c r="B250" s="1"/>
      <c r="C250" s="1"/>
      <c r="D250" s="1"/>
      <c r="E250" s="1"/>
      <c r="F250" s="1"/>
      <c r="G250" s="1"/>
      <c r="H250" s="1"/>
      <c r="I250" s="1"/>
      <c r="J250" s="1"/>
      <c r="K250" s="1"/>
      <c r="L250" s="1"/>
      <c r="M250" s="1"/>
      <c r="N250" s="1"/>
    </row>
  </sheetData>
  <sheetProtection sheet="1" formatCells="0" formatColumns="0" formatRows="0" insertColumns="0" insertRows="0" insertHyperlinks="0" deleteColumns="0" deleteRows="0" sort="0" autoFilter="0" pivotTables="0"/>
  <mergeCells count="3">
    <mergeCell ref="A3:F3"/>
    <mergeCell ref="A4:F4"/>
    <mergeCell ref="A2:E2"/>
  </mergeCells>
  <phoneticPr fontId="11" type="noConversion"/>
  <pageMargins left="0.7" right="0.7" top="0.78740157499999996" bottom="0.78740157499999996"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Jahresbudget</vt:lpstr>
      <vt:lpstr>Fälligkeiten</vt:lpstr>
    </vt:vector>
  </TitlesOfParts>
  <Company>TBS Strom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Seraina Sommerhalder</dc:creator>
  <cp:lastModifiedBy>Seraina Sommerhalder</cp:lastModifiedBy>
  <cp:lastPrinted>2026-06-04T13:17:15Z</cp:lastPrinted>
  <dcterms:created xsi:type="dcterms:W3CDTF">2026-06-01T10:33:07Z</dcterms:created>
  <dcterms:modified xsi:type="dcterms:W3CDTF">2026-07-16T06:52:23Z</dcterms:modified>
</cp:coreProperties>
</file>