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<sst xmlns="http://schemas.openxmlformats.org/spreadsheetml/2006/main" count="113" uniqueCount="100">
  <si>
    <t>SERVICE REVENUE SYSTEMS PRO  ·  Month 1 Asset</t>
  </si>
  <si>
    <t>CLOSE-RATE LIFT CALCULATOR — REVIEW ENGINE ROI</t>
  </si>
  <si>
    <t>Quantify the revenue impact of your review system before and after installation</t>
  </si>
  <si>
    <t xml:space="preserve">  🟡 Yellow = your inputs   🔵 Blue = auto-calculated   Enter your numbers in yellow cells only</t>
  </si>
  <si>
    <t>SECTION 1 — YOUR BUSINESS INPUTS</t>
  </si>
  <si>
    <t>Input</t>
  </si>
  <si>
    <t>Your Number</t>
  </si>
  <si>
    <t>Unit</t>
  </si>
  <si>
    <t>Notes</t>
  </si>
  <si>
    <t>Example</t>
  </si>
  <si>
    <t>Source</t>
  </si>
  <si>
    <t>Annual completed jobs</t>
  </si>
  <si>
    <t>jobs/yr</t>
  </si>
  <si>
    <t>From field software dashboard</t>
  </si>
  <si>
    <t>2,400</t>
  </si>
  <si>
    <t>Field software</t>
  </si>
  <si>
    <t>Current average job ticket</t>
  </si>
  <si>
    <t>$</t>
  </si>
  <si>
    <t>Total revenue ÷ completed jobs</t>
  </si>
  <si>
    <t>$320</t>
  </si>
  <si>
    <t>P&amp;L / Quickbooks</t>
  </si>
  <si>
    <t>Current Google review count</t>
  </si>
  <si>
    <t>reviews</t>
  </si>
  <si>
    <t>Check Google Business Profile today</t>
  </si>
  <si>
    <t>86</t>
  </si>
  <si>
    <t>GBP dashboard</t>
  </si>
  <si>
    <t>Current monthly new reviews</t>
  </si>
  <si>
    <t>reviews/mo</t>
  </si>
  <si>
    <t>GBP Insights or manual count (last 3 mo avg)</t>
  </si>
  <si>
    <t>7</t>
  </si>
  <si>
    <t>GBP Insights</t>
  </si>
  <si>
    <t>Current close rate (estimate if unknown)</t>
  </si>
  <si>
    <t>%</t>
  </si>
  <si>
    <t>Inbound leads → booked jobs</t>
  </si>
  <si>
    <t>35%</t>
  </si>
  <si>
    <t>CRM / estimate</t>
  </si>
  <si>
    <t>Current review conversion rate</t>
  </si>
  <si>
    <t>Reviews generated ÷ requests sent</t>
  </si>
  <si>
    <t>4%</t>
  </si>
  <si>
    <t>Manual count</t>
  </si>
  <si>
    <t>Projected automated conversion rate</t>
  </si>
  <si>
    <t>Target: 12–18% after system installs</t>
  </si>
  <si>
    <t>15%</t>
  </si>
  <si>
    <t>SRS Benchmark</t>
  </si>
  <si>
    <t>Close rate lift per 100 extra reviews</t>
  </si>
  <si>
    <t>Conservative: 0.5% per 100 reviews — adjust if known</t>
  </si>
  <si>
    <t>0.5%</t>
  </si>
  <si>
    <t>SECTION 2 — REVIEW ENGINE OUTPUT PROJECTIONS</t>
  </si>
  <si>
    <t>Metric</t>
  </si>
  <si>
    <t>Current (Before)</t>
  </si>
  <si>
    <t>Projected (After)</t>
  </si>
  <si>
    <t>Improvement</t>
  </si>
  <si>
    <t>How It's Calculated</t>
  </si>
  <si>
    <t>Target</t>
  </si>
  <si>
    <t>Annual review requests sent</t>
  </si>
  <si>
    <t>Annual jobs (automated = 100% coverage)</t>
  </si>
  <si>
    <t>Annual reviews generated</t>
  </si>
  <si>
    <t>Jobs × current/projected conversion rate</t>
  </si>
  <si>
    <t>180–432</t>
  </si>
  <si>
    <t>Monthly new reviews</t>
  </si>
  <si>
    <t>Annual reviews ÷ 12</t>
  </si>
  <si>
    <t>15–25/mo</t>
  </si>
  <si>
    <t>Projected close rate</t>
  </si>
  <si>
    <t>Base rate + (extra reviews ÷ 100 × lift/100)</t>
  </si>
  <si>
    <t>40%+</t>
  </si>
  <si>
    <t>Extra jobs booked annually (from close rate lift)</t>
  </si>
  <si>
    <t>—</t>
  </si>
  <si>
    <t>Annual jobs × close rate improvement</t>
  </si>
  <si>
    <t>50–150 extra jobs</t>
  </si>
  <si>
    <t>Additional annual revenue from review lift</t>
  </si>
  <si>
    <t>Extra jobs × avg ticket</t>
  </si>
  <si>
    <t>$20,000–$60,000</t>
  </si>
  <si>
    <t>SECTION 3 — 90-DAY MILESTONE TARGETS</t>
  </si>
  <si>
    <t>Milestone</t>
  </si>
  <si>
    <t>Day 30 Target</t>
  </si>
  <si>
    <t>Day 60 Target</t>
  </si>
  <si>
    <t>Day 90 Target</t>
  </si>
  <si>
    <t>Your Current</t>
  </si>
  <si>
    <t>Status</t>
  </si>
  <si>
    <t>Review conversion rate</t>
  </si>
  <si>
    <t>10%</t>
  </si>
  <si>
    <t>13%</t>
  </si>
  <si>
    <t>15%+</t>
  </si>
  <si>
    <t>Total Google review count</t>
  </si>
  <si>
    <t>Callback suppression rate</t>
  </si>
  <si>
    <t>&lt; 8%</t>
  </si>
  <si>
    <t>Enter manually</t>
  </si>
  <si>
    <t>Review system live?</t>
  </si>
  <si>
    <t>Yes</t>
  </si>
  <si>
    <t>SECTION 4 — REVIEW ENGINE ROI SUMMARY</t>
  </si>
  <si>
    <t>Revenue Impact Metric</t>
  </si>
  <si>
    <t>Current (No System)</t>
  </si>
  <si>
    <t>Projected (With System)</t>
  </si>
  <si>
    <t>Annual revenue from inbound jobs</t>
  </si>
  <si>
    <t>Additional revenue from review lift</t>
  </si>
  <si>
    <t>Annual review count (end of year)</t>
  </si>
  <si>
    <t>Monthly reviews generated</t>
  </si>
  <si>
    <t>💰  ESTIMATED ANNUAL REVENUE LIFT FROM REVIEW ENGINE</t>
  </si>
  <si>
    <t>Baseline (current)</t>
  </si>
  <si>
    <t>Service Revenue Systems Pro  ·  Month 1 Asset Pack  ·  @_servicerevenue  ·  payhip.com/b/PHWCm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</si>
</sst>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$#,##0"/>
    <numFmt numFmtId="165" formatCode="0.0%"/>
  </numFmts>
  <fonts count="17">
    <font>
      <sz val="10.0"/>
      <color rgb="FF000000"/>
      <name val="Arial"/>
      <scheme val="minor"/>
    </font>
    <font>
      <b/>
      <sz val="14.0"/>
      <color rgb="FFFFFFFF"/>
      <name val="Arial"/>
    </font>
    <font>
      <b/>
      <sz val="13.0"/>
      <color rgb="FFFFFFFF"/>
      <name val="Arial"/>
    </font>
    <font>
      <i/>
      <sz val="9.0"/>
      <color rgb="FF555555"/>
      <name val="Arial"/>
    </font>
    <font>
      <sz val="11.0"/>
      <color theme="1"/>
      <name val="Calibri"/>
    </font>
    <font>
      <sz val="9.0"/>
      <color theme="1"/>
      <name val="Arial"/>
    </font>
    <font>
      <b/>
      <sz val="11.0"/>
      <color rgb="FFFFFFFF"/>
      <name val="Arial"/>
    </font>
    <font>
      <b/>
      <color rgb="FFFFFFFF"/>
      <name val="Arial"/>
    </font>
    <font>
      <color theme="1"/>
      <name val="Arial"/>
    </font>
    <font>
      <color rgb="FF0000FF"/>
      <name val="Arial"/>
    </font>
    <font>
      <b/>
      <color rgb="FF155724"/>
      <name val="Arial"/>
    </font>
    <font>
      <sz val="9.0"/>
      <color rgb="FF555555"/>
      <name val="Arial"/>
    </font>
    <font>
      <b/>
      <color theme="1"/>
      <name val="Arial"/>
    </font>
    <font>
      <sz val="11.0"/>
      <color theme="1"/>
      <name val="Arial"/>
    </font>
    <font>
      <b/>
      <sz val="11.0"/>
      <color rgb="FF155724"/>
      <name val="Arial"/>
    </font>
    <font>
      <b/>
      <sz val="14.0"/>
      <color rgb="FF155724"/>
      <name val="Arial"/>
    </font>
    <font>
      <i/>
      <sz val="9.0"/>
      <color rgb="FFFFFFF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0A1628"/>
        <bgColor rgb="FF0A1628"/>
      </patternFill>
    </fill>
    <fill>
      <patternFill patternType="solid">
        <fgColor rgb="FFE8610A"/>
        <bgColor rgb="FFE8610A"/>
      </patternFill>
    </fill>
    <fill>
      <patternFill patternType="solid">
        <fgColor rgb="FFF5F5F5"/>
        <bgColor rgb="FFF5F5F5"/>
      </patternFill>
    </fill>
    <fill>
      <patternFill patternType="solid">
        <fgColor rgb="FFFFF9E6"/>
        <bgColor rgb="FFFFF9E6"/>
      </patternFill>
    </fill>
    <fill>
      <patternFill patternType="solid">
        <fgColor rgb="FFFFF9C4"/>
        <bgColor rgb="FFFFF9C4"/>
      </patternFill>
    </fill>
    <fill>
      <patternFill patternType="solid">
        <fgColor rgb="FFD6E4F0"/>
        <bgColor rgb="FFD6E4F0"/>
      </patternFill>
    </fill>
    <fill>
      <patternFill patternType="solid">
        <fgColor rgb="FFD4EDDA"/>
        <bgColor rgb="FFD4EDDA"/>
      </patternFill>
    </fill>
  </fills>
  <borders count="1">
    <border/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3" fontId="2" numFmtId="0" xfId="0" applyAlignment="1" applyFill="1" applyFont="1">
      <alignment horizontal="center"/>
    </xf>
    <xf borderId="0" fillId="4" fontId="3" numFmtId="0" xfId="0" applyAlignment="1" applyFill="1" applyFont="1">
      <alignment horizontal="center"/>
    </xf>
    <xf borderId="0" fillId="0" fontId="4" numFmtId="0" xfId="0" applyAlignment="1" applyFont="1">
      <alignment vertical="bottom"/>
    </xf>
    <xf borderId="0" fillId="5" fontId="5" numFmtId="0" xfId="0" applyFill="1" applyFont="1"/>
    <xf borderId="0" fillId="2" fontId="6" numFmtId="0" xfId="0" applyFont="1"/>
    <xf borderId="0" fillId="3" fontId="7" numFmtId="0" xfId="0" applyAlignment="1" applyFont="1">
      <alignment horizontal="center" shrinkToFit="0" wrapText="1"/>
    </xf>
    <xf borderId="0" fillId="4" fontId="8" numFmtId="0" xfId="0" applyFont="1"/>
    <xf borderId="0" fillId="6" fontId="4" numFmtId="3" xfId="0" applyFill="1" applyFont="1" applyNumberFormat="1"/>
    <xf borderId="0" fillId="4" fontId="8" numFmtId="0" xfId="0" applyAlignment="1" applyFont="1">
      <alignment horizontal="center"/>
    </xf>
    <xf borderId="0" fillId="4" fontId="3" numFmtId="0" xfId="0" applyAlignment="1" applyFont="1">
      <alignment shrinkToFit="0" wrapText="1"/>
    </xf>
    <xf borderId="0" fillId="7" fontId="8" numFmtId="0" xfId="0" applyAlignment="1" applyFill="1" applyFont="1">
      <alignment horizontal="center"/>
    </xf>
    <xf borderId="0" fillId="4" fontId="3" numFmtId="0" xfId="0" applyFont="1"/>
    <xf borderId="0" fillId="6" fontId="4" numFmtId="164" xfId="0" applyFont="1" applyNumberFormat="1"/>
    <xf borderId="0" fillId="6" fontId="4" numFmtId="165" xfId="0" applyFont="1" applyNumberFormat="1"/>
    <xf borderId="0" fillId="6" fontId="9" numFmtId="165" xfId="0" applyAlignment="1" applyFont="1" applyNumberFormat="1">
      <alignment horizontal="center"/>
    </xf>
    <xf borderId="0" fillId="7" fontId="4" numFmtId="3" xfId="0" applyFont="1" applyNumberFormat="1"/>
    <xf borderId="0" fillId="8" fontId="10" numFmtId="3" xfId="0" applyAlignment="1" applyFill="1" applyFont="1" applyNumberFormat="1">
      <alignment horizontal="center"/>
    </xf>
    <xf borderId="0" fillId="7" fontId="8" numFmtId="3" xfId="0" applyAlignment="1" applyFont="1" applyNumberFormat="1">
      <alignment horizontal="center"/>
    </xf>
    <xf borderId="0" fillId="7" fontId="4" numFmtId="165" xfId="0" applyFont="1" applyNumberFormat="1"/>
    <xf borderId="0" fillId="7" fontId="8" numFmtId="165" xfId="0" applyAlignment="1" applyFont="1" applyNumberFormat="1">
      <alignment horizontal="center"/>
    </xf>
    <xf borderId="0" fillId="8" fontId="10" numFmtId="165" xfId="0" applyAlignment="1" applyFont="1" applyNumberFormat="1">
      <alignment horizontal="center"/>
    </xf>
    <xf borderId="0" fillId="7" fontId="8" numFmtId="164" xfId="0" applyAlignment="1" applyFont="1" applyNumberFormat="1">
      <alignment horizontal="center"/>
    </xf>
    <xf borderId="0" fillId="8" fontId="10" numFmtId="164" xfId="0" applyAlignment="1" applyFont="1" applyNumberFormat="1">
      <alignment horizontal="center"/>
    </xf>
    <xf borderId="0" fillId="6" fontId="8" numFmtId="3" xfId="0" applyAlignment="1" applyFont="1" applyNumberFormat="1">
      <alignment horizontal="center"/>
    </xf>
    <xf borderId="0" fillId="4" fontId="4" numFmtId="0" xfId="0" applyFont="1"/>
    <xf borderId="0" fillId="6" fontId="4" numFmtId="0" xfId="0" applyFont="1"/>
    <xf borderId="0" fillId="4" fontId="11" numFmtId="0" xfId="0" applyAlignment="1" applyFont="1">
      <alignment horizontal="center"/>
    </xf>
    <xf borderId="0" fillId="2" fontId="6" numFmtId="0" xfId="0" applyAlignment="1" applyFont="1">
      <alignment horizontal="center"/>
    </xf>
    <xf borderId="0" fillId="4" fontId="12" numFmtId="0" xfId="0" applyFont="1"/>
    <xf borderId="0" fillId="4" fontId="13" numFmtId="164" xfId="0" applyAlignment="1" applyFont="1" applyNumberFormat="1">
      <alignment horizontal="center"/>
    </xf>
    <xf borderId="0" fillId="8" fontId="14" numFmtId="164" xfId="0" applyAlignment="1" applyFont="1" applyNumberFormat="1">
      <alignment horizontal="center"/>
    </xf>
    <xf borderId="0" fillId="4" fontId="13" numFmtId="3" xfId="0" applyAlignment="1" applyFont="1" applyNumberFormat="1">
      <alignment horizontal="center"/>
    </xf>
    <xf borderId="0" fillId="8" fontId="14" numFmtId="3" xfId="0" applyAlignment="1" applyFont="1" applyNumberFormat="1">
      <alignment horizontal="center"/>
    </xf>
    <xf borderId="0" fillId="3" fontId="6" numFmtId="0" xfId="0" applyFont="1"/>
    <xf borderId="0" fillId="8" fontId="15" numFmtId="164" xfId="0" applyAlignment="1" applyFont="1" applyNumberFormat="1">
      <alignment horizontal="center"/>
    </xf>
    <xf borderId="0" fillId="2" fontId="1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88"/>
    <col customWidth="1" min="2" max="2" width="22.63"/>
    <col customWidth="1" min="3" max="3" width="15.13"/>
    <col customWidth="1" min="4" max="4" width="17.88"/>
    <col customWidth="1" min="6" max="6" width="16.0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4"/>
      <c r="B4" s="4"/>
      <c r="C4" s="4"/>
      <c r="D4" s="4"/>
      <c r="E4" s="4"/>
      <c r="F4" s="4"/>
    </row>
    <row r="5">
      <c r="A5" s="5" t="s">
        <v>3</v>
      </c>
    </row>
    <row r="6">
      <c r="A6" s="4"/>
      <c r="B6" s="4"/>
      <c r="C6" s="4"/>
      <c r="D6" s="4"/>
      <c r="E6" s="4"/>
      <c r="F6" s="4"/>
    </row>
    <row r="7">
      <c r="A7" s="6" t="s">
        <v>4</v>
      </c>
    </row>
    <row r="8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</row>
    <row r="9">
      <c r="A9" s="8" t="s">
        <v>11</v>
      </c>
      <c r="B9" s="9"/>
      <c r="C9" s="10" t="s">
        <v>12</v>
      </c>
      <c r="D9" s="11" t="s">
        <v>13</v>
      </c>
      <c r="E9" s="12" t="s">
        <v>14</v>
      </c>
      <c r="F9" s="13" t="s">
        <v>15</v>
      </c>
    </row>
    <row r="10">
      <c r="A10" s="8" t="s">
        <v>16</v>
      </c>
      <c r="B10" s="14"/>
      <c r="C10" s="10" t="s">
        <v>17</v>
      </c>
      <c r="D10" s="11" t="s">
        <v>18</v>
      </c>
      <c r="E10" s="12" t="s">
        <v>19</v>
      </c>
      <c r="F10" s="13" t="s">
        <v>20</v>
      </c>
    </row>
    <row r="11">
      <c r="A11" s="8" t="s">
        <v>21</v>
      </c>
      <c r="B11" s="9"/>
      <c r="C11" s="10" t="s">
        <v>22</v>
      </c>
      <c r="D11" s="11" t="s">
        <v>23</v>
      </c>
      <c r="E11" s="12" t="s">
        <v>24</v>
      </c>
      <c r="F11" s="13" t="s">
        <v>25</v>
      </c>
    </row>
    <row r="12">
      <c r="A12" s="8" t="s">
        <v>26</v>
      </c>
      <c r="B12" s="9"/>
      <c r="C12" s="10" t="s">
        <v>27</v>
      </c>
      <c r="D12" s="11" t="s">
        <v>28</v>
      </c>
      <c r="E12" s="12" t="s">
        <v>29</v>
      </c>
      <c r="F12" s="13" t="s">
        <v>30</v>
      </c>
    </row>
    <row r="13">
      <c r="A13" s="8" t="s">
        <v>31</v>
      </c>
      <c r="B13" s="15"/>
      <c r="C13" s="10" t="s">
        <v>32</v>
      </c>
      <c r="D13" s="11" t="s">
        <v>33</v>
      </c>
      <c r="E13" s="12" t="s">
        <v>34</v>
      </c>
      <c r="F13" s="13" t="s">
        <v>35</v>
      </c>
    </row>
    <row r="14">
      <c r="A14" s="8" t="s">
        <v>36</v>
      </c>
      <c r="B14" s="15"/>
      <c r="C14" s="10" t="s">
        <v>32</v>
      </c>
      <c r="D14" s="11" t="s">
        <v>37</v>
      </c>
      <c r="E14" s="12" t="s">
        <v>38</v>
      </c>
      <c r="F14" s="13" t="s">
        <v>39</v>
      </c>
    </row>
    <row r="15">
      <c r="A15" s="8" t="s">
        <v>40</v>
      </c>
      <c r="B15" s="15"/>
      <c r="C15" s="10" t="s">
        <v>32</v>
      </c>
      <c r="D15" s="11" t="s">
        <v>41</v>
      </c>
      <c r="E15" s="12" t="s">
        <v>42</v>
      </c>
      <c r="F15" s="13" t="s">
        <v>43</v>
      </c>
    </row>
    <row r="16">
      <c r="A16" s="8" t="s">
        <v>44</v>
      </c>
      <c r="B16" s="16">
        <v>0.005</v>
      </c>
      <c r="C16" s="10" t="s">
        <v>32</v>
      </c>
      <c r="D16" s="11" t="s">
        <v>45</v>
      </c>
      <c r="E16" s="12" t="s">
        <v>46</v>
      </c>
      <c r="F16" s="13" t="s">
        <v>43</v>
      </c>
    </row>
    <row r="17">
      <c r="A17" s="4"/>
      <c r="B17" s="4"/>
      <c r="C17" s="4"/>
      <c r="D17" s="4"/>
      <c r="E17" s="4"/>
      <c r="F17" s="4"/>
    </row>
    <row r="18">
      <c r="A18" s="6" t="s">
        <v>47</v>
      </c>
    </row>
    <row r="19">
      <c r="A19" s="7" t="s">
        <v>48</v>
      </c>
      <c r="B19" s="7" t="s">
        <v>49</v>
      </c>
      <c r="C19" s="7" t="s">
        <v>50</v>
      </c>
      <c r="D19" s="7" t="s">
        <v>51</v>
      </c>
      <c r="E19" s="7" t="s">
        <v>52</v>
      </c>
      <c r="F19" s="7" t="s">
        <v>53</v>
      </c>
    </row>
    <row r="20">
      <c r="A20" s="8" t="s">
        <v>54</v>
      </c>
      <c r="B20" s="17" t="str">
        <f>B9</f>
        <v/>
      </c>
      <c r="C20" s="17" t="str">
        <f>B9</f>
        <v/>
      </c>
      <c r="D20" s="18">
        <f t="shared" ref="D20:D23" si="1">C20-B20</f>
        <v>0</v>
      </c>
      <c r="E20" s="3" t="s">
        <v>55</v>
      </c>
      <c r="F20" s="3" t="s">
        <v>11</v>
      </c>
    </row>
    <row r="21">
      <c r="A21" s="8" t="s">
        <v>56</v>
      </c>
      <c r="B21" s="19">
        <f>B9*B14</f>
        <v>0</v>
      </c>
      <c r="C21" s="19">
        <f>B9*B15</f>
        <v>0</v>
      </c>
      <c r="D21" s="18">
        <f t="shared" si="1"/>
        <v>0</v>
      </c>
      <c r="E21" s="11" t="s">
        <v>57</v>
      </c>
      <c r="F21" s="12" t="s">
        <v>58</v>
      </c>
    </row>
    <row r="22">
      <c r="A22" s="8" t="s">
        <v>59</v>
      </c>
      <c r="B22" s="19">
        <f t="shared" ref="B22:C22" si="2">B21/12</f>
        <v>0</v>
      </c>
      <c r="C22" s="19">
        <f t="shared" si="2"/>
        <v>0</v>
      </c>
      <c r="D22" s="18">
        <f t="shared" si="1"/>
        <v>0</v>
      </c>
      <c r="E22" s="11" t="s">
        <v>60</v>
      </c>
      <c r="F22" s="12" t="s">
        <v>61</v>
      </c>
    </row>
    <row r="23">
      <c r="A23" s="8" t="s">
        <v>62</v>
      </c>
      <c r="B23" s="20" t="str">
        <f>B13</f>
        <v/>
      </c>
      <c r="C23" s="21">
        <f>B13+((C21-B21)/100*B16)</f>
        <v>0</v>
      </c>
      <c r="D23" s="22">
        <f t="shared" si="1"/>
        <v>0</v>
      </c>
      <c r="E23" s="11" t="s">
        <v>63</v>
      </c>
      <c r="F23" s="12" t="s">
        <v>64</v>
      </c>
    </row>
    <row r="24">
      <c r="A24" s="8" t="s">
        <v>65</v>
      </c>
      <c r="B24" s="10" t="s">
        <v>66</v>
      </c>
      <c r="C24" s="21">
        <f>IFERROR(B9*(C23-B23),0)</f>
        <v>0</v>
      </c>
      <c r="D24" s="22">
        <f t="shared" ref="D24:D25" si="3">IFERROR(C24,0)</f>
        <v>0</v>
      </c>
      <c r="E24" s="11" t="s">
        <v>67</v>
      </c>
      <c r="F24" s="12" t="s">
        <v>68</v>
      </c>
    </row>
    <row r="25">
      <c r="A25" s="8" t="s">
        <v>69</v>
      </c>
      <c r="B25" s="10" t="s">
        <v>66</v>
      </c>
      <c r="C25" s="23">
        <f>IFERROR(C24*B10,0)</f>
        <v>0</v>
      </c>
      <c r="D25" s="24">
        <f t="shared" si="3"/>
        <v>0</v>
      </c>
      <c r="E25" s="11" t="s">
        <v>70</v>
      </c>
      <c r="F25" s="12" t="s">
        <v>71</v>
      </c>
    </row>
    <row r="26">
      <c r="A26" s="4"/>
      <c r="B26" s="4"/>
      <c r="C26" s="4"/>
      <c r="D26" s="4"/>
      <c r="E26" s="4"/>
      <c r="F26" s="4"/>
    </row>
    <row r="27">
      <c r="A27" s="6" t="s">
        <v>72</v>
      </c>
    </row>
    <row r="28">
      <c r="A28" s="7" t="s">
        <v>73</v>
      </c>
      <c r="B28" s="7" t="s">
        <v>74</v>
      </c>
      <c r="C28" s="7" t="s">
        <v>75</v>
      </c>
      <c r="D28" s="7" t="s">
        <v>76</v>
      </c>
      <c r="E28" s="7" t="s">
        <v>77</v>
      </c>
      <c r="F28" s="7" t="s">
        <v>78</v>
      </c>
    </row>
    <row r="29">
      <c r="A29" s="8" t="s">
        <v>59</v>
      </c>
      <c r="B29" s="19">
        <f>ROUND(B9/12*0.1,0)</f>
        <v>0</v>
      </c>
      <c r="C29" s="19">
        <f>ROUND(B9/12*0.13,0)</f>
        <v>0</v>
      </c>
      <c r="D29" s="19">
        <f>ROUND(B9/12*0.15,0)</f>
        <v>0</v>
      </c>
      <c r="E29" s="25">
        <f>B22</f>
        <v>0</v>
      </c>
      <c r="F29" s="26"/>
    </row>
    <row r="30">
      <c r="A30" s="8" t="s">
        <v>79</v>
      </c>
      <c r="B30" s="12" t="s">
        <v>80</v>
      </c>
      <c r="C30" s="12" t="s">
        <v>81</v>
      </c>
      <c r="D30" s="12" t="s">
        <v>82</v>
      </c>
      <c r="E30" s="15" t="str">
        <f>B14</f>
        <v/>
      </c>
      <c r="F30" s="10" t="str">
        <f>IF(E30&gt;=0.1,"✅ On track","⚠️ Below target")</f>
        <v>⚠️ Below target</v>
      </c>
    </row>
    <row r="31">
      <c r="A31" s="8" t="s">
        <v>83</v>
      </c>
      <c r="B31" s="19">
        <f>B11+B29</f>
        <v>0</v>
      </c>
      <c r="C31" s="19">
        <f>B11+B30+B31</f>
        <v>0.1</v>
      </c>
      <c r="D31" s="19">
        <f>B11+B29+B30+B31</f>
        <v>0.1</v>
      </c>
      <c r="E31" s="9" t="str">
        <f>B11</f>
        <v/>
      </c>
      <c r="F31" s="10" t="str">
        <f>IF(E31&gt;=C31,"✅ On track","⚠️ Below target")</f>
        <v>⚠️ Below target</v>
      </c>
    </row>
    <row r="32">
      <c r="A32" s="8" t="s">
        <v>84</v>
      </c>
      <c r="B32" s="12" t="s">
        <v>85</v>
      </c>
      <c r="C32" s="12" t="s">
        <v>85</v>
      </c>
      <c r="D32" s="12" t="s">
        <v>85</v>
      </c>
      <c r="E32" s="27"/>
      <c r="F32" s="28" t="s">
        <v>86</v>
      </c>
    </row>
    <row r="33">
      <c r="A33" s="8" t="s">
        <v>87</v>
      </c>
      <c r="B33" s="12" t="s">
        <v>88</v>
      </c>
      <c r="C33" s="12" t="s">
        <v>88</v>
      </c>
      <c r="D33" s="12" t="s">
        <v>88</v>
      </c>
      <c r="E33" s="27"/>
      <c r="F33" s="28" t="s">
        <v>86</v>
      </c>
    </row>
    <row r="34">
      <c r="A34" s="4"/>
      <c r="B34" s="4"/>
      <c r="C34" s="4"/>
      <c r="D34" s="4"/>
      <c r="E34" s="4"/>
      <c r="F34" s="4"/>
    </row>
    <row r="35">
      <c r="A35" s="6" t="s">
        <v>89</v>
      </c>
    </row>
    <row r="36">
      <c r="A36" s="29" t="s">
        <v>90</v>
      </c>
      <c r="C36" s="29" t="s">
        <v>91</v>
      </c>
      <c r="E36" s="29" t="s">
        <v>92</v>
      </c>
    </row>
    <row r="37">
      <c r="A37" s="30" t="s">
        <v>93</v>
      </c>
      <c r="C37" s="31">
        <f>B9*B13*B10</f>
        <v>0</v>
      </c>
      <c r="E37" s="32">
        <f>B9*C23*B10</f>
        <v>0</v>
      </c>
    </row>
    <row r="38">
      <c r="A38" s="30" t="s">
        <v>94</v>
      </c>
      <c r="C38" s="31" t="s">
        <v>66</v>
      </c>
      <c r="E38" s="32">
        <f>C25</f>
        <v>0</v>
      </c>
    </row>
    <row r="39">
      <c r="A39" s="30" t="s">
        <v>95</v>
      </c>
      <c r="C39" s="33">
        <f>B11+(B22*12)</f>
        <v>0</v>
      </c>
      <c r="E39" s="34">
        <f>B11+(C22*12)</f>
        <v>0</v>
      </c>
    </row>
    <row r="40">
      <c r="A40" s="30" t="s">
        <v>96</v>
      </c>
      <c r="C40" s="33">
        <f>B22</f>
        <v>0</v>
      </c>
      <c r="E40" s="34">
        <f>C22</f>
        <v>0</v>
      </c>
    </row>
    <row r="41">
      <c r="A41" s="35" t="s">
        <v>97</v>
      </c>
      <c r="C41" s="10" t="s">
        <v>98</v>
      </c>
      <c r="E41" s="36">
        <f>IFERROR(C25,0)</f>
        <v>0</v>
      </c>
    </row>
    <row r="42">
      <c r="A42" s="4"/>
      <c r="B42" s="4"/>
      <c r="C42" s="4"/>
      <c r="D42" s="4"/>
      <c r="E42" s="4"/>
      <c r="F42" s="4"/>
    </row>
    <row r="43">
      <c r="A43" s="37" t="s">
        <v>99</v>
      </c>
    </row>
  </sheetData>
  <mergeCells count="27">
    <mergeCell ref="A1:F1"/>
    <mergeCell ref="A2:F2"/>
    <mergeCell ref="A3:F3"/>
    <mergeCell ref="A5:F5"/>
    <mergeCell ref="A7:F7"/>
    <mergeCell ref="A18:F18"/>
    <mergeCell ref="A27:F27"/>
    <mergeCell ref="A35:F35"/>
    <mergeCell ref="A36:B36"/>
    <mergeCell ref="C36:D36"/>
    <mergeCell ref="E36:F36"/>
    <mergeCell ref="A37:B37"/>
    <mergeCell ref="C37:D37"/>
    <mergeCell ref="E37:F37"/>
    <mergeCell ref="C40:D40"/>
    <mergeCell ref="E40:F40"/>
    <mergeCell ref="A41:B41"/>
    <mergeCell ref="C41:D41"/>
    <mergeCell ref="E41:F41"/>
    <mergeCell ref="A43:F43"/>
    <mergeCell ref="A38:B38"/>
    <mergeCell ref="C38:D38"/>
    <mergeCell ref="E38:F38"/>
    <mergeCell ref="A39:B39"/>
    <mergeCell ref="C39:D39"/>
    <mergeCell ref="E39:F39"/>
    <mergeCell ref="A40:B40"/>
  </mergeCells>
  <drawing r:id="rId1"/>
</worksheet>
</file>