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426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61401\Documents\Restaurant Accelerator\USB Stick\Marketing\"/>
    </mc:Choice>
  </mc:AlternateContent>
  <xr:revisionPtr revIDLastSave="0" documentId="8_{A074191A-407E-4104-AE23-BBDDB6060717}" xr6:coauthVersionLast="45" xr6:coauthVersionMax="45" xr10:uidLastSave="{00000000-0000-0000-0000-000000000000}"/>
  <bookViews>
    <workbookView xWindow="-108" yWindow="-108" windowWidth="22080" windowHeight="13176" firstSheet="4" activeTab="13" xr2:uid="{00000000-000D-0000-FFFF-FFFF00000000}"/>
  </bookViews>
  <sheets>
    <sheet name="Yearly Budget" sheetId="17" r:id="rId1"/>
    <sheet name="Yearly Budget Example" sheetId="16" r:id="rId2"/>
    <sheet name="JANUARY" sheetId="2" r:id="rId3"/>
    <sheet name="FEBRUARY" sheetId="3" r:id="rId4"/>
    <sheet name="MARCH" sheetId="4" r:id="rId5"/>
    <sheet name="APRIL" sheetId="5" r:id="rId6"/>
    <sheet name="MAY" sheetId="6" r:id="rId7"/>
    <sheet name="JUNE" sheetId="7" r:id="rId8"/>
    <sheet name="JULY" sheetId="8" r:id="rId9"/>
    <sheet name="AUGUST" sheetId="9" r:id="rId10"/>
    <sheet name="SEPTEMBER" sheetId="10" r:id="rId11"/>
    <sheet name="OCTOBER" sheetId="11" r:id="rId12"/>
    <sheet name="NOVEMBER" sheetId="12" r:id="rId13"/>
    <sheet name="DECEMBER" sheetId="13" r:id="rId14"/>
  </sheets>
  <definedNames>
    <definedName name="CalendarYear">JANUARY!$C$4</definedName>
    <definedName name="DaysAndWeeks">{0,1,2,3,4,5,6} + {0;1;2;3;4;5}*7</definedName>
    <definedName name="_xlnm.Print_Area" localSheetId="2">JANUARY!$A$6:$H$35</definedName>
    <definedName name="WeekStart">JANUARY!$E$4</definedName>
  </definedNames>
  <calcPr calcId="191029"/>
  <extLst>
    <ext xmlns:x14="http://schemas.microsoft.com/office/spreadsheetml/2009/9/main" uri="{79F54976-1DA5-4618-B147-4CDE4B953A38}">
      <x14:workbookPr defaultImageDpi="32767"/>
    </ex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C4" i="2" l="1"/>
  <c r="N21" i="16" l="1"/>
  <c r="M21" i="16"/>
  <c r="L21" i="16"/>
  <c r="K21" i="16"/>
  <c r="J21" i="16"/>
  <c r="I21" i="16"/>
  <c r="H21" i="16"/>
  <c r="G21" i="16"/>
  <c r="F21" i="16"/>
  <c r="E21" i="16"/>
  <c r="D21" i="16"/>
  <c r="C21" i="16"/>
  <c r="D21" i="17"/>
  <c r="E21" i="17"/>
  <c r="F21" i="17"/>
  <c r="G21" i="17"/>
  <c r="H21" i="17"/>
  <c r="I21" i="17"/>
  <c r="J21" i="17"/>
  <c r="K21" i="17"/>
  <c r="L21" i="17"/>
  <c r="M21" i="17"/>
  <c r="N21" i="17"/>
  <c r="C21" i="17"/>
  <c r="B5" i="4" a="1"/>
  <c r="H5" i="4" s="1"/>
  <c r="H4" i="4" s="1"/>
  <c r="O19" i="17"/>
  <c r="O19" i="16"/>
  <c r="O16" i="17"/>
  <c r="O13" i="17"/>
  <c r="O10" i="17"/>
  <c r="O7" i="17"/>
  <c r="O4" i="17"/>
  <c r="O16" i="16"/>
  <c r="O13" i="16"/>
  <c r="O10" i="16"/>
  <c r="O7" i="16"/>
  <c r="O4" i="16"/>
  <c r="B5" i="5" a="1"/>
  <c r="E5" i="5" s="1"/>
  <c r="E4" i="5" s="1"/>
  <c r="B5" i="6" a="1"/>
  <c r="E5" i="6" s="1"/>
  <c r="B4" i="5"/>
  <c r="D5" i="4"/>
  <c r="D4" i="4" s="1"/>
  <c r="B4" i="4"/>
  <c r="B4" i="3"/>
  <c r="B9" i="2"/>
  <c r="B10" i="5" a="1"/>
  <c r="G10" i="5" s="1"/>
  <c r="B15" i="5" a="1"/>
  <c r="G15" i="5" s="1"/>
  <c r="B20" i="5" a="1"/>
  <c r="G20" i="5" s="1"/>
  <c r="B25" i="5" a="1"/>
  <c r="G25" i="5" s="1"/>
  <c r="B30" i="13" a="1"/>
  <c r="B30" i="13" s="1"/>
  <c r="B25" i="13" a="1"/>
  <c r="E25" i="13" s="1"/>
  <c r="B20" i="13" a="1"/>
  <c r="C20" i="13" s="1"/>
  <c r="B15" i="13" a="1"/>
  <c r="E15" i="13" s="1"/>
  <c r="B10" i="13" a="1"/>
  <c r="C10" i="13" s="1"/>
  <c r="B25" i="12" a="1"/>
  <c r="E25" i="12" s="1"/>
  <c r="B20" i="12" a="1"/>
  <c r="E20" i="12" s="1"/>
  <c r="C20" i="12"/>
  <c r="B15" i="12" a="1"/>
  <c r="C15" i="12" s="1"/>
  <c r="B10" i="12" a="1"/>
  <c r="C10" i="12" s="1"/>
  <c r="B5" i="12" a="1"/>
  <c r="C5" i="12" s="1"/>
  <c r="B20" i="11" a="1"/>
  <c r="C20" i="11" s="1"/>
  <c r="B15" i="11" a="1"/>
  <c r="C15" i="11" s="1"/>
  <c r="D15" i="11"/>
  <c r="B10" i="11" a="1"/>
  <c r="C10" i="11" s="1"/>
  <c r="B5" i="11" a="1"/>
  <c r="C5" i="11" s="1"/>
  <c r="B1" i="11"/>
  <c r="B30" i="10" a="1"/>
  <c r="B25" i="10" a="1"/>
  <c r="G25" i="10" s="1"/>
  <c r="B20" i="10" a="1"/>
  <c r="B15" i="10" a="1"/>
  <c r="G15" i="10" s="1"/>
  <c r="B10" i="10" a="1"/>
  <c r="B5" i="10" a="1"/>
  <c r="G5" i="10" s="1"/>
  <c r="B1" i="10"/>
  <c r="B25" i="9" a="1"/>
  <c r="C25" i="9" s="1"/>
  <c r="B20" i="9" a="1"/>
  <c r="C20" i="9" s="1"/>
  <c r="B20" i="9"/>
  <c r="H20" i="9"/>
  <c r="B15" i="9" a="1"/>
  <c r="C15" i="9" s="1"/>
  <c r="E15" i="9"/>
  <c r="F15" i="9"/>
  <c r="G15" i="9"/>
  <c r="B10" i="9" a="1"/>
  <c r="C10" i="9" s="1"/>
  <c r="B10" i="9"/>
  <c r="H10" i="9"/>
  <c r="B5" i="9" a="1"/>
  <c r="C5" i="9" s="1"/>
  <c r="B1" i="9"/>
  <c r="B25" i="8" a="1"/>
  <c r="B20" i="8" a="1"/>
  <c r="D20" i="8" s="1"/>
  <c r="B15" i="8" a="1"/>
  <c r="G15" i="8" s="1"/>
  <c r="B10" i="8" a="1"/>
  <c r="C10" i="8" s="1"/>
  <c r="B5" i="8" a="1"/>
  <c r="B1" i="8"/>
  <c r="B25" i="7" a="1"/>
  <c r="E25" i="7" s="1"/>
  <c r="B20" i="7" a="1"/>
  <c r="B15" i="7" a="1"/>
  <c r="B10" i="7" a="1"/>
  <c r="E10" i="7" s="1"/>
  <c r="B5" i="7" a="1"/>
  <c r="B1" i="7"/>
  <c r="B25" i="6" a="1"/>
  <c r="H25" i="6" s="1"/>
  <c r="C25" i="6"/>
  <c r="D25" i="6"/>
  <c r="B20" i="6" a="1"/>
  <c r="H20" i="6" s="1"/>
  <c r="B15" i="6" a="1"/>
  <c r="H15" i="6" s="1"/>
  <c r="B10" i="6" a="1"/>
  <c r="H10" i="6" s="1"/>
  <c r="B1" i="6"/>
  <c r="B6" i="2"/>
  <c r="B15" i="2" a="1"/>
  <c r="D15" i="2" s="1"/>
  <c r="B20" i="2" a="1"/>
  <c r="F20" i="2" s="1"/>
  <c r="E20" i="2"/>
  <c r="B26" i="2" a="1"/>
  <c r="D26" i="2" s="1"/>
  <c r="B31" i="2" a="1"/>
  <c r="E31" i="2" s="1"/>
  <c r="H31" i="2"/>
  <c r="B25" i="4" a="1"/>
  <c r="C25" i="4" s="1"/>
  <c r="B20" i="4" a="1"/>
  <c r="C20" i="4" s="1"/>
  <c r="B15" i="4" a="1"/>
  <c r="E15" i="4" s="1"/>
  <c r="B10" i="4" a="1"/>
  <c r="C10" i="4" s="1"/>
  <c r="D10" i="4"/>
  <c r="E10" i="4"/>
  <c r="B5" i="4"/>
  <c r="B1" i="4"/>
  <c r="B25" i="3" a="1"/>
  <c r="B25" i="3" s="1"/>
  <c r="B20" i="3" a="1"/>
  <c r="B20" i="3"/>
  <c r="G20" i="3"/>
  <c r="B15" i="3" a="1"/>
  <c r="B15" i="3" s="1"/>
  <c r="B10" i="3" a="1"/>
  <c r="B10" i="3" s="1"/>
  <c r="G10" i="3"/>
  <c r="B1" i="3"/>
  <c r="F15" i="6" l="1"/>
  <c r="E15" i="6"/>
  <c r="D15" i="6"/>
  <c r="G25" i="6"/>
  <c r="G10" i="4"/>
  <c r="G15" i="6"/>
  <c r="C15" i="6"/>
  <c r="E25" i="6"/>
  <c r="E15" i="11"/>
  <c r="F25" i="9"/>
  <c r="E25" i="9"/>
  <c r="H10" i="11"/>
  <c r="F20" i="6"/>
  <c r="H20" i="4"/>
  <c r="E10" i="6"/>
  <c r="E20" i="6"/>
  <c r="G20" i="9"/>
  <c r="G20" i="4"/>
  <c r="F31" i="2"/>
  <c r="D10" i="6"/>
  <c r="D20" i="6"/>
  <c r="F25" i="6"/>
  <c r="B25" i="6"/>
  <c r="C20" i="8"/>
  <c r="H5" i="9"/>
  <c r="G10" i="9"/>
  <c r="H15" i="9"/>
  <c r="B15" i="9"/>
  <c r="F20" i="9"/>
  <c r="H25" i="9"/>
  <c r="D25" i="9"/>
  <c r="F10" i="11"/>
  <c r="E15" i="12"/>
  <c r="F10" i="6"/>
  <c r="C25" i="3"/>
  <c r="H15" i="4"/>
  <c r="H15" i="2"/>
  <c r="G10" i="6"/>
  <c r="C10" i="6"/>
  <c r="G20" i="6"/>
  <c r="C20" i="6"/>
  <c r="B5" i="9"/>
  <c r="F10" i="9"/>
  <c r="E20" i="9"/>
  <c r="G25" i="9"/>
  <c r="B25" i="9"/>
  <c r="D5" i="11"/>
  <c r="O21" i="16"/>
  <c r="O21" i="17"/>
  <c r="B20" i="11"/>
  <c r="C25" i="12"/>
  <c r="C15" i="13"/>
  <c r="C25" i="13"/>
  <c r="F25" i="5"/>
  <c r="F15" i="5"/>
  <c r="D5" i="5"/>
  <c r="D4" i="5" s="1"/>
  <c r="E20" i="4"/>
  <c r="B31" i="2"/>
  <c r="H20" i="2"/>
  <c r="B10" i="6"/>
  <c r="B15" i="6"/>
  <c r="B20" i="6"/>
  <c r="H20" i="8"/>
  <c r="F5" i="9"/>
  <c r="E10" i="9"/>
  <c r="H5" i="11"/>
  <c r="E10" i="11"/>
  <c r="B15" i="11"/>
  <c r="B1" i="12"/>
  <c r="G10" i="13"/>
  <c r="G20" i="13"/>
  <c r="G30" i="13"/>
  <c r="B20" i="5"/>
  <c r="B10" i="5"/>
  <c r="F5" i="4"/>
  <c r="F4" i="4" s="1"/>
  <c r="G20" i="8"/>
  <c r="E5" i="9"/>
  <c r="D10" i="9"/>
  <c r="D15" i="9"/>
  <c r="D20" i="9"/>
  <c r="F5" i="11"/>
  <c r="D10" i="11"/>
  <c r="E5" i="12"/>
  <c r="E10" i="13"/>
  <c r="E20" i="13"/>
  <c r="E30" i="13"/>
  <c r="D20" i="5"/>
  <c r="D10" i="5"/>
  <c r="F25" i="3"/>
  <c r="D20" i="4"/>
  <c r="D31" i="2"/>
  <c r="B20" i="2"/>
  <c r="F15" i="3"/>
  <c r="E25" i="3"/>
  <c r="D20" i="2"/>
  <c r="H10" i="8"/>
  <c r="D5" i="9"/>
  <c r="E5" i="11"/>
  <c r="B10" i="11"/>
  <c r="H20" i="11"/>
  <c r="C30" i="13"/>
  <c r="F20" i="5"/>
  <c r="F10" i="5"/>
  <c r="F26" i="2"/>
  <c r="E15" i="3"/>
  <c r="G10" i="8"/>
  <c r="F20" i="11"/>
  <c r="C15" i="3"/>
  <c r="C15" i="4"/>
  <c r="H25" i="4"/>
  <c r="D10" i="8"/>
  <c r="B5" i="11"/>
  <c r="H15" i="11"/>
  <c r="E20" i="11"/>
  <c r="E10" i="12"/>
  <c r="G15" i="13"/>
  <c r="G25" i="13"/>
  <c r="B25" i="5"/>
  <c r="B15" i="5"/>
  <c r="F5" i="6"/>
  <c r="H26" i="2"/>
  <c r="F15" i="11"/>
  <c r="D20" i="11"/>
  <c r="D25" i="5"/>
  <c r="D15" i="5"/>
  <c r="B5" i="7"/>
  <c r="F5" i="7"/>
  <c r="C5" i="7"/>
  <c r="G5" i="7"/>
  <c r="B15" i="7"/>
  <c r="F15" i="7"/>
  <c r="C15" i="7"/>
  <c r="G15" i="7"/>
  <c r="B20" i="7"/>
  <c r="F20" i="7"/>
  <c r="C20" i="7"/>
  <c r="G20" i="7"/>
  <c r="B5" i="8"/>
  <c r="C5" i="8"/>
  <c r="G5" i="8"/>
  <c r="D5" i="8"/>
  <c r="H5" i="8"/>
  <c r="B25" i="8"/>
  <c r="F25" i="8"/>
  <c r="C25" i="8"/>
  <c r="H25" i="8"/>
  <c r="D25" i="8"/>
  <c r="B20" i="10"/>
  <c r="F20" i="10"/>
  <c r="D20" i="10"/>
  <c r="H20" i="10"/>
  <c r="C20" i="10"/>
  <c r="E20" i="10"/>
  <c r="D10" i="3"/>
  <c r="H10" i="3"/>
  <c r="D20" i="3"/>
  <c r="H20" i="3"/>
  <c r="G15" i="4"/>
  <c r="B25" i="4"/>
  <c r="F25" i="4"/>
  <c r="B26" i="2"/>
  <c r="H5" i="7"/>
  <c r="E10" i="3"/>
  <c r="G15" i="3"/>
  <c r="E20" i="3"/>
  <c r="G25" i="3"/>
  <c r="H10" i="4"/>
  <c r="E25" i="4"/>
  <c r="E5" i="7"/>
  <c r="E15" i="7"/>
  <c r="E20" i="7"/>
  <c r="F5" i="8"/>
  <c r="G25" i="8"/>
  <c r="B5" i="10"/>
  <c r="F5" i="10"/>
  <c r="D5" i="10"/>
  <c r="H5" i="10"/>
  <c r="C5" i="10"/>
  <c r="E5" i="10"/>
  <c r="B15" i="10"/>
  <c r="F15" i="10"/>
  <c r="D15" i="10"/>
  <c r="H15" i="10"/>
  <c r="C15" i="10"/>
  <c r="E15" i="10"/>
  <c r="B25" i="10"/>
  <c r="F25" i="10"/>
  <c r="D25" i="10"/>
  <c r="H25" i="10"/>
  <c r="C25" i="10"/>
  <c r="E25" i="10"/>
  <c r="G15" i="2"/>
  <c r="C15" i="2"/>
  <c r="F15" i="2"/>
  <c r="B10" i="7"/>
  <c r="F10" i="7"/>
  <c r="C10" i="7"/>
  <c r="G10" i="7"/>
  <c r="B25" i="7"/>
  <c r="F25" i="7"/>
  <c r="C25" i="7"/>
  <c r="G25" i="7"/>
  <c r="B15" i="8"/>
  <c r="F15" i="8"/>
  <c r="C15" i="8"/>
  <c r="H15" i="8"/>
  <c r="D15" i="8"/>
  <c r="B10" i="10"/>
  <c r="F10" i="10"/>
  <c r="D10" i="10"/>
  <c r="H10" i="10"/>
  <c r="C10" i="10"/>
  <c r="E10" i="10"/>
  <c r="B30" i="10"/>
  <c r="F30" i="10"/>
  <c r="D30" i="10"/>
  <c r="H30" i="10"/>
  <c r="C30" i="10"/>
  <c r="E30" i="10"/>
  <c r="F10" i="3"/>
  <c r="F20" i="3"/>
  <c r="B15" i="4"/>
  <c r="F15" i="4"/>
  <c r="G25" i="4"/>
  <c r="G26" i="2"/>
  <c r="C26" i="2"/>
  <c r="B15" i="2"/>
  <c r="H10" i="7"/>
  <c r="H15" i="7"/>
  <c r="H20" i="7"/>
  <c r="H25" i="7"/>
  <c r="C10" i="3"/>
  <c r="D15" i="3"/>
  <c r="H15" i="3"/>
  <c r="C20" i="3"/>
  <c r="D25" i="3"/>
  <c r="H25" i="3"/>
  <c r="B10" i="4"/>
  <c r="F10" i="4"/>
  <c r="D15" i="4"/>
  <c r="B20" i="4"/>
  <c r="F20" i="4"/>
  <c r="D25" i="4"/>
  <c r="G31" i="2"/>
  <c r="C31" i="2"/>
  <c r="E26" i="2"/>
  <c r="G20" i="2"/>
  <c r="C20" i="2"/>
  <c r="E15" i="2"/>
  <c r="D5" i="7"/>
  <c r="D10" i="7"/>
  <c r="D15" i="7"/>
  <c r="D20" i="7"/>
  <c r="D25" i="7"/>
  <c r="E5" i="8"/>
  <c r="E15" i="8"/>
  <c r="E25" i="8"/>
  <c r="G10" i="10"/>
  <c r="G20" i="10"/>
  <c r="G30" i="10"/>
  <c r="B10" i="8"/>
  <c r="F10" i="8"/>
  <c r="B20" i="8"/>
  <c r="F20" i="8"/>
  <c r="D5" i="12"/>
  <c r="H5" i="12"/>
  <c r="B5" i="12"/>
  <c r="F5" i="12"/>
  <c r="D10" i="12"/>
  <c r="H10" i="12"/>
  <c r="B10" i="12"/>
  <c r="F10" i="12"/>
  <c r="D15" i="12"/>
  <c r="H15" i="12"/>
  <c r="B15" i="12"/>
  <c r="F15" i="12"/>
  <c r="D20" i="12"/>
  <c r="H20" i="12"/>
  <c r="B20" i="12"/>
  <c r="F20" i="12"/>
  <c r="D25" i="12"/>
  <c r="H25" i="12"/>
  <c r="B25" i="12"/>
  <c r="F25" i="12"/>
  <c r="E10" i="8"/>
  <c r="E20" i="8"/>
  <c r="G5" i="12"/>
  <c r="G10" i="12"/>
  <c r="G15" i="12"/>
  <c r="G20" i="12"/>
  <c r="G25" i="12"/>
  <c r="B10" i="13"/>
  <c r="F10" i="13"/>
  <c r="D10" i="13"/>
  <c r="H10" i="13"/>
  <c r="B15" i="13"/>
  <c r="F15" i="13"/>
  <c r="D15" i="13"/>
  <c r="H15" i="13"/>
  <c r="B20" i="13"/>
  <c r="F20" i="13"/>
  <c r="D20" i="13"/>
  <c r="H20" i="13"/>
  <c r="B25" i="13"/>
  <c r="F25" i="13"/>
  <c r="D25" i="13"/>
  <c r="H25" i="13"/>
  <c r="G5" i="4"/>
  <c r="G4" i="4" s="1"/>
  <c r="E5" i="4"/>
  <c r="E4" i="4" s="1"/>
  <c r="C5" i="4"/>
  <c r="C4" i="4" s="1"/>
  <c r="H5" i="6"/>
  <c r="D5" i="6"/>
  <c r="B5" i="5"/>
  <c r="F5" i="5"/>
  <c r="F4" i="5" s="1"/>
  <c r="G5" i="9"/>
  <c r="B25" i="11" a="1"/>
  <c r="H30" i="13"/>
  <c r="D30" i="13"/>
  <c r="H25" i="5"/>
  <c r="E25" i="5"/>
  <c r="H20" i="5"/>
  <c r="E20" i="5"/>
  <c r="H15" i="5"/>
  <c r="E15" i="5"/>
  <c r="H10" i="5"/>
  <c r="E10" i="5"/>
  <c r="B1" i="5"/>
  <c r="B5" i="3" a="1"/>
  <c r="G5" i="6"/>
  <c r="C5" i="6"/>
  <c r="C5" i="5"/>
  <c r="C4" i="5" s="1"/>
  <c r="G5" i="5"/>
  <c r="G4" i="5" s="1"/>
  <c r="B5" i="13" a="1"/>
  <c r="L25" i="17"/>
  <c r="G5" i="11"/>
  <c r="G10" i="11"/>
  <c r="G15" i="11"/>
  <c r="G20" i="11"/>
  <c r="B1" i="13"/>
  <c r="F30" i="13"/>
  <c r="C25" i="5"/>
  <c r="C20" i="5"/>
  <c r="C15" i="5"/>
  <c r="C10" i="5"/>
  <c r="B10" i="2" a="1"/>
  <c r="B5" i="6"/>
  <c r="H5" i="5"/>
  <c r="H4" i="5" s="1"/>
  <c r="L25" i="16"/>
  <c r="D5" i="13" l="1"/>
  <c r="H5" i="13"/>
  <c r="E5" i="13"/>
  <c r="F5" i="13"/>
  <c r="C5" i="13"/>
  <c r="G5" i="13"/>
  <c r="B5" i="13"/>
  <c r="H5" i="3"/>
  <c r="H4" i="3" s="1"/>
  <c r="F5" i="3"/>
  <c r="F4" i="3" s="1"/>
  <c r="D5" i="3"/>
  <c r="D4" i="3" s="1"/>
  <c r="G5" i="3"/>
  <c r="G4" i="3" s="1"/>
  <c r="E5" i="3"/>
  <c r="E4" i="3" s="1"/>
  <c r="C5" i="3"/>
  <c r="C4" i="3" s="1"/>
  <c r="B5" i="3"/>
  <c r="C25" i="11"/>
  <c r="G25" i="11"/>
  <c r="E25" i="11"/>
  <c r="F25" i="11"/>
  <c r="H25" i="11"/>
  <c r="B25" i="11"/>
  <c r="D25" i="11"/>
  <c r="G10" i="2"/>
  <c r="G9" i="2" s="1"/>
  <c r="E10" i="2"/>
  <c r="E9" i="2" s="1"/>
  <c r="C10" i="2"/>
  <c r="C9" i="2" s="1"/>
  <c r="H10" i="2"/>
  <c r="H9" i="2" s="1"/>
  <c r="F10" i="2"/>
  <c r="F9" i="2" s="1"/>
  <c r="D10" i="2"/>
  <c r="D9" i="2" s="1"/>
  <c r="B10" i="2"/>
</calcChain>
</file>

<file path=xl/sharedStrings.xml><?xml version="1.0" encoding="utf-8"?>
<sst xmlns="http://schemas.openxmlformats.org/spreadsheetml/2006/main" count="333" uniqueCount="126">
  <si>
    <t>MAY</t>
  </si>
  <si>
    <t>FEBRUARY</t>
  </si>
  <si>
    <t>JANUARY</t>
  </si>
  <si>
    <t>MARCH</t>
  </si>
  <si>
    <t>APRIL</t>
  </si>
  <si>
    <t>JUNE</t>
  </si>
  <si>
    <t>JULY</t>
  </si>
  <si>
    <t>AUGUST</t>
  </si>
  <si>
    <t>SEPTEMBER</t>
  </si>
  <si>
    <t>OCTOBER</t>
  </si>
  <si>
    <t>NOVEMBER</t>
  </si>
  <si>
    <t>DECEMBER</t>
  </si>
  <si>
    <t>Enter year:</t>
  </si>
  <si>
    <t>Week start:</t>
  </si>
  <si>
    <t>M</t>
  </si>
  <si>
    <t>PLAN KEY</t>
  </si>
  <si>
    <t>Search Engine Ads</t>
  </si>
  <si>
    <t>Sponsorship &amp; Events</t>
  </si>
  <si>
    <t>Direct Mail</t>
  </si>
  <si>
    <t>Video</t>
  </si>
  <si>
    <t>T</t>
  </si>
  <si>
    <t>W</t>
  </si>
  <si>
    <t>F</t>
  </si>
  <si>
    <t>S</t>
  </si>
  <si>
    <t>FEBRUARY →</t>
  </si>
  <si>
    <t>← JANUARY</t>
  </si>
  <si>
    <t>← FEBRUARY</t>
  </si>
  <si>
    <t>← MARCH</t>
  </si>
  <si>
    <t>← APRIL</t>
  </si>
  <si>
    <t>← MAY</t>
  </si>
  <si>
    <t>← JUNE</t>
  </si>
  <si>
    <t>← JULY</t>
  </si>
  <si>
    <t>← AUGUST</t>
  </si>
  <si>
    <t>← SEPTEMBER</t>
  </si>
  <si>
    <t>← OCTOBER</t>
  </si>
  <si>
    <t>← NOVEMBER</t>
  </si>
  <si>
    <t>MARCH →</t>
  </si>
  <si>
    <t>APRIL →</t>
  </si>
  <si>
    <t>MAY →</t>
  </si>
  <si>
    <t>JUNE →</t>
  </si>
  <si>
    <t>JULY →</t>
  </si>
  <si>
    <t>AUGUST →</t>
  </si>
  <si>
    <t>SEPTEMBER →</t>
  </si>
  <si>
    <t>OCTOBER →</t>
  </si>
  <si>
    <t>NOVEMBER →</t>
  </si>
  <si>
    <t>DECEMBER →</t>
  </si>
  <si>
    <t>JANUARY →</t>
  </si>
  <si>
    <t>January</t>
  </si>
  <si>
    <t>February</t>
  </si>
  <si>
    <t>March</t>
  </si>
  <si>
    <t>April</t>
  </si>
  <si>
    <t>May</t>
  </si>
  <si>
    <t>June</t>
  </si>
  <si>
    <t>July</t>
  </si>
  <si>
    <t>August</t>
  </si>
  <si>
    <t>September</t>
  </si>
  <si>
    <t>October</t>
  </si>
  <si>
    <t>November</t>
  </si>
  <si>
    <t>December</t>
  </si>
  <si>
    <t>Category</t>
  </si>
  <si>
    <t>Social Media</t>
  </si>
  <si>
    <t>Budget</t>
  </si>
  <si>
    <t>Notes</t>
  </si>
  <si>
    <t>Football Team Sponsorship</t>
  </si>
  <si>
    <t>Quarterly Test - Facebook</t>
  </si>
  <si>
    <t>Continue if Successful</t>
  </si>
  <si>
    <t>Video Shoot</t>
  </si>
  <si>
    <t>Editing</t>
  </si>
  <si>
    <t>Total Yearly Budget</t>
  </si>
  <si>
    <t>Local 5K</t>
  </si>
  <si>
    <t>YouTube
Pre-Roll Test</t>
  </si>
  <si>
    <t>Go to Example Budget →</t>
  </si>
  <si>
    <t>Go to Example Calendar →</t>
  </si>
  <si>
    <t>Other</t>
  </si>
  <si>
    <t>Normal Ad Spend</t>
  </si>
  <si>
    <t>Start Here! First, enter the year you are planning for in cell C4. Then, start the calendar 
on either a Sunday or Monday by selecting S or M in the "Week Start" cell, E2. The
change will populate throughout the year.</t>
  </si>
  <si>
    <t>Motnhly Total</t>
  </si>
  <si>
    <t>Monthly Total</t>
  </si>
  <si>
    <t>TV/Radio</t>
  </si>
  <si>
    <t>Mid Year School Event -</t>
  </si>
  <si>
    <t>Winter Adwords Test</t>
  </si>
  <si>
    <t>Christmas  Donation</t>
  </si>
  <si>
    <t>Back to School</t>
  </si>
  <si>
    <t>Easter   Period</t>
  </si>
  <si>
    <t>Chiristmas  Work Functions</t>
  </si>
  <si>
    <t>NYE Dinner</t>
  </si>
  <si>
    <t>Good Friday Appeal</t>
  </si>
  <si>
    <t>Local Charity</t>
  </si>
  <si>
    <t>NY DAY - CLOOSED</t>
  </si>
  <si>
    <t>ANNUAL CLOSURE</t>
  </si>
  <si>
    <t>ANNUAL CLOSER</t>
  </si>
  <si>
    <t xml:space="preserve">SUMMER MENU PREP DAY </t>
  </si>
  <si>
    <t>FOH CLEAN UP DAY</t>
  </si>
  <si>
    <t>ALL STAFF NEEDED</t>
  </si>
  <si>
    <t xml:space="preserve">RESTAUTANT SET UP </t>
  </si>
  <si>
    <t>AUSTRALIA DAY</t>
  </si>
  <si>
    <t>HEAD CHEF NEEDS DAY OFF</t>
  </si>
  <si>
    <t>RE OPEN - NEW MENU</t>
  </si>
  <si>
    <t>STAFF MEETING</t>
  </si>
  <si>
    <t>BUSY PERIOD - 4 Weeks</t>
  </si>
  <si>
    <t xml:space="preserve">AUSTRALIA  DAY  </t>
  </si>
  <si>
    <t>CAMPAIGN BEGINS</t>
  </si>
  <si>
    <t>AUSTRALIA DAY CAMPAIGN</t>
  </si>
  <si>
    <t>ENDS</t>
  </si>
  <si>
    <t>LAST DAY OF SCHOOL</t>
  </si>
  <si>
    <t>VALENTINES DAY CAMPIGN</t>
  </si>
  <si>
    <t xml:space="preserve">BEGINS </t>
  </si>
  <si>
    <t>VALENTINES DAY DINNER</t>
  </si>
  <si>
    <t>CLOSED LUNCH</t>
  </si>
  <si>
    <t>SHUT DOWN VALENTINE</t>
  </si>
  <si>
    <t>DAY CAMPAGINS BEFORE</t>
  </si>
  <si>
    <t>DINNER SERVICE IF NOT</t>
  </si>
  <si>
    <t>FULLY BOOKED</t>
  </si>
  <si>
    <t>RESTAURANT CLOSURE</t>
  </si>
  <si>
    <t>DUE TO COUNCIL WORK</t>
  </si>
  <si>
    <t xml:space="preserve">RESTAURANT CLOSURE </t>
  </si>
  <si>
    <t>WIFI CAMPAIGNS BEGINS</t>
  </si>
  <si>
    <t>(ongoing)</t>
  </si>
  <si>
    <t>BEGIN EMAIL MARKETING</t>
  </si>
  <si>
    <t>(2 emails per week)</t>
  </si>
  <si>
    <t xml:space="preserve">START PUSHING GOOD </t>
  </si>
  <si>
    <t>FRIDAY APPEAL</t>
  </si>
  <si>
    <t>CLOSED FOR PRIVATE</t>
  </si>
  <si>
    <t>EVENT - WEDDING</t>
  </si>
  <si>
    <t>SCHOOL RETURNS</t>
  </si>
  <si>
    <t>REVIEW AD CAMPAGIN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</si>
</sst>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(&quot;$&quot;* #,##0.00_);_(&quot;$&quot;* \(#,##0.00\);_(&quot;$&quot;* &quot;-&quot;??_);_(@_)"/>
    <numFmt numFmtId="165" formatCode="d"/>
    <numFmt numFmtId="166" formatCode="&quot;$&quot;#,##0.00"/>
  </numFmts>
  <fonts count="45" x14ac:knownFonts="1">
    <font>
      <b/>
      <sz val="11"/>
      <color theme="1" tint="0.34998626667073579"/>
      <name val="Trebuchet MS"/>
      <family val="2"/>
      <scheme val="minor"/>
    </font>
    <font>
      <b/>
      <sz val="11"/>
      <color theme="1"/>
      <name val="Trebuchet MS"/>
      <family val="2"/>
      <scheme val="minor"/>
    </font>
    <font>
      <b/>
      <sz val="34"/>
      <color theme="1"/>
      <name val="Trebuchet MS"/>
      <family val="2"/>
      <scheme val="major"/>
    </font>
    <font>
      <b/>
      <sz val="11"/>
      <color theme="2" tint="-0.749961851863155"/>
      <name val="Trebuchet MS"/>
      <family val="2"/>
      <scheme val="minor"/>
    </font>
    <font>
      <b/>
      <sz val="11"/>
      <color theme="1" tint="0.34998626667073579"/>
      <name val="Trebuchet MS"/>
      <family val="2"/>
      <scheme val="minor"/>
    </font>
    <font>
      <i/>
      <sz val="11"/>
      <color theme="1" tint="0.34998626667073579"/>
      <name val="Trebuchet MS"/>
      <family val="2"/>
      <scheme val="minor"/>
    </font>
    <font>
      <b/>
      <sz val="22"/>
      <color theme="1" tint="0.34998626667073579"/>
      <name val="Trebuchet MS"/>
      <family val="2"/>
      <scheme val="major"/>
    </font>
    <font>
      <b/>
      <u/>
      <sz val="11"/>
      <color theme="8" tint="-0.499984740745262"/>
      <name val="Trebuchet MS"/>
      <family val="2"/>
      <scheme val="minor"/>
    </font>
    <font>
      <b/>
      <sz val="22"/>
      <color rgb="FFFF4C00"/>
      <name val="Trebuchet MS"/>
      <family val="2"/>
      <scheme val="major"/>
    </font>
    <font>
      <b/>
      <sz val="11"/>
      <color theme="1" tint="0.34998626667073579"/>
      <name val="Calibri"/>
      <family val="2"/>
    </font>
    <font>
      <b/>
      <sz val="14"/>
      <color theme="0"/>
      <name val="Calibri"/>
      <family val="2"/>
    </font>
    <font>
      <b/>
      <sz val="11"/>
      <color theme="0"/>
      <name val="Calibri"/>
      <family val="2"/>
    </font>
    <font>
      <b/>
      <sz val="11"/>
      <color rgb="FF595959"/>
      <name val="Trebuchet MS"/>
      <family val="2"/>
      <scheme val="minor"/>
    </font>
    <font>
      <b/>
      <sz val="11"/>
      <color rgb="FFFFFFFF"/>
      <name val="Calibri"/>
      <family val="2"/>
    </font>
    <font>
      <b/>
      <sz val="11"/>
      <color rgb="FFDDDDE4"/>
      <name val="Trebuchet MS"/>
      <family val="2"/>
      <scheme val="minor"/>
    </font>
    <font>
      <b/>
      <u/>
      <sz val="14"/>
      <color rgb="FFFF4C00"/>
      <name val="Trebuchet MS"/>
      <family val="2"/>
      <scheme val="minor"/>
    </font>
    <font>
      <sz val="11"/>
      <color rgb="FF4E5260"/>
      <name val="Calibri"/>
      <family val="2"/>
    </font>
    <font>
      <b/>
      <sz val="11"/>
      <color theme="1"/>
      <name val="Calibri"/>
      <family val="2"/>
    </font>
    <font>
      <sz val="11"/>
      <color theme="1" tint="0.34998626667073579"/>
      <name val="Calibri"/>
      <family val="2"/>
    </font>
    <font>
      <b/>
      <sz val="12"/>
      <color rgb="FF2583E3"/>
      <name val="Calibri"/>
      <family val="2"/>
    </font>
    <font>
      <b/>
      <sz val="13"/>
      <color theme="0"/>
      <name val="Calibri"/>
      <family val="2"/>
    </font>
    <font>
      <sz val="13"/>
      <color theme="0"/>
      <name val="Calibri"/>
      <family val="2"/>
    </font>
    <font>
      <b/>
      <sz val="16"/>
      <color rgb="FF252A35"/>
      <name val="Calibri"/>
      <family val="2"/>
    </font>
    <font>
      <b/>
      <sz val="13"/>
      <color rgb="FF252A35"/>
      <name val="Calibri"/>
      <family val="2"/>
    </font>
    <font>
      <b/>
      <sz val="12"/>
      <color rgb="FFFF4C00"/>
      <name val="Calibri"/>
      <family val="2"/>
    </font>
    <font>
      <b/>
      <sz val="12"/>
      <color theme="2" tint="-0.749961851863155"/>
      <name val="Calibri"/>
      <family val="2"/>
    </font>
    <font>
      <b/>
      <sz val="12"/>
      <color theme="1" tint="0.34998626667073579"/>
      <name val="Calibri"/>
      <family val="2"/>
    </font>
    <font>
      <i/>
      <sz val="14"/>
      <color theme="1" tint="0.34998626667073579"/>
      <name val="Calibri"/>
      <family val="2"/>
    </font>
    <font>
      <b/>
      <sz val="14"/>
      <color theme="2" tint="-0.749961851863155"/>
      <name val="Calibri"/>
      <family val="2"/>
    </font>
    <font>
      <sz val="14"/>
      <color theme="1" tint="0.34998626667073579"/>
      <name val="Calibri"/>
      <family val="2"/>
    </font>
    <font>
      <b/>
      <sz val="14"/>
      <color rgb="FFFF4C00"/>
      <name val="Calibri"/>
      <family val="2"/>
    </font>
    <font>
      <b/>
      <sz val="11"/>
      <color rgb="FF2583E3"/>
      <name val="Calibri"/>
      <family val="2"/>
    </font>
    <font>
      <b/>
      <sz val="12"/>
      <color rgb="FF49BAD4"/>
      <name val="Calibri"/>
      <family val="2"/>
    </font>
    <font>
      <b/>
      <sz val="12"/>
      <color rgb="FFFF4201"/>
      <name val="Calibri"/>
      <family val="2"/>
    </font>
    <font>
      <b/>
      <sz val="12"/>
      <color rgb="FF2078DF"/>
      <name val="Calibri"/>
      <family val="2"/>
    </font>
    <font>
      <b/>
      <sz val="12"/>
      <color rgb="FFFF4201"/>
      <name val="Calibri Light"/>
      <family val="2"/>
    </font>
    <font>
      <sz val="12"/>
      <color rgb="FF49BAD4"/>
      <name val="Calibri"/>
      <family val="2"/>
    </font>
    <font>
      <b/>
      <sz val="12"/>
      <color rgb="FF2078DF"/>
      <name val="Calibri Light"/>
      <family val="2"/>
    </font>
    <font>
      <b/>
      <sz val="12"/>
      <color rgb="FF323642"/>
      <name val="Calibri"/>
      <family val="2"/>
    </font>
    <font>
      <b/>
      <sz val="12"/>
      <color rgb="FF323642"/>
      <name val="Calibri Light"/>
      <family val="2"/>
    </font>
    <font>
      <b/>
      <sz val="12"/>
      <color rgb="FFED8A3A"/>
      <name val="Calibri"/>
      <family val="2"/>
    </font>
    <font>
      <b/>
      <sz val="11"/>
      <color rgb="FFED8A3A"/>
      <name val="Calibri"/>
      <family val="2"/>
    </font>
    <font>
      <b/>
      <sz val="12"/>
      <color rgb="FFF42F4B"/>
      <name val="Calibri"/>
      <family val="2"/>
    </font>
    <font>
      <b/>
      <sz val="12"/>
      <color rgb="FFED8A3A"/>
      <name val="Calibri Light"/>
      <family val="2"/>
    </font>
    <font>
      <b/>
      <sz val="12"/>
      <color rgb="FFF42F4B"/>
      <name val="Calibri Light"/>
      <family val="2"/>
    </font>
  </fonts>
  <fills count="28">
    <fill>
      <patternFill patternType="none"/>
    </fill>
    <fill>
      <patternFill patternType="gray125"/>
    </fill>
    <fill>
      <patternFill patternType="solid">
        <fgColor rgb="FF252A35"/>
        <bgColor indexed="64"/>
      </patternFill>
    </fill>
    <fill>
      <patternFill patternType="solid">
        <fgColor rgb="FFFF4C00"/>
        <bgColor indexed="64"/>
      </patternFill>
    </fill>
    <fill>
      <patternFill patternType="solid">
        <fgColor rgb="FFFF4C00"/>
        <bgColor rgb="FF000000"/>
      </patternFill>
    </fill>
    <fill>
      <patternFill patternType="solid">
        <fgColor theme="0"/>
        <bgColor indexed="64"/>
      </patternFill>
    </fill>
    <fill>
      <patternFill patternType="solid">
        <fgColor rgb="FFF8F9FC"/>
        <bgColor indexed="64"/>
      </patternFill>
    </fill>
    <fill>
      <patternFill patternType="solid">
        <fgColor rgb="FF2583E3"/>
        <bgColor indexed="64"/>
      </patternFill>
    </fill>
    <fill>
      <patternFill patternType="solid">
        <fgColor rgb="FF393E4B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FDDACB"/>
        <bgColor indexed="64"/>
      </patternFill>
    </fill>
    <fill>
      <patternFill patternType="solid">
        <fgColor rgb="FFEAEDF2"/>
        <bgColor indexed="64"/>
      </patternFill>
    </fill>
    <fill>
      <patternFill patternType="solid">
        <fgColor rgb="FFCDE2F8"/>
        <bgColor indexed="64"/>
      </patternFill>
    </fill>
    <fill>
      <patternFill patternType="solid">
        <fgColor rgb="FF53C2D9"/>
        <bgColor indexed="64"/>
      </patternFill>
    </fill>
    <fill>
      <patternFill patternType="solid">
        <fgColor rgb="FFCFF1F6"/>
        <bgColor indexed="64"/>
      </patternFill>
    </fill>
    <fill>
      <patternFill patternType="solid">
        <fgColor rgb="FFFF4201"/>
        <bgColor indexed="64"/>
      </patternFill>
    </fill>
    <fill>
      <patternFill patternType="solid">
        <fgColor rgb="FFFDD5C4"/>
        <bgColor indexed="64"/>
      </patternFill>
    </fill>
    <fill>
      <patternFill patternType="solid">
        <fgColor rgb="FF2078DF"/>
        <bgColor indexed="64"/>
      </patternFill>
    </fill>
    <fill>
      <patternFill patternType="solid">
        <fgColor rgb="FF49BAD4"/>
        <bgColor indexed="64"/>
      </patternFill>
    </fill>
    <fill>
      <patternFill patternType="solid">
        <fgColor rgb="FFD0F1F6"/>
        <bgColor indexed="64"/>
      </patternFill>
    </fill>
    <fill>
      <patternFill patternType="solid">
        <fgColor rgb="FFFCDACC"/>
        <bgColor indexed="64"/>
      </patternFill>
    </fill>
    <fill>
      <patternFill patternType="solid">
        <fgColor rgb="FFCDE3F7"/>
        <bgColor indexed="64"/>
      </patternFill>
    </fill>
    <fill>
      <patternFill patternType="solid">
        <fgColor rgb="FF323642"/>
        <bgColor indexed="64"/>
      </patternFill>
    </fill>
    <fill>
      <patternFill patternType="solid">
        <fgColor rgb="FFD7DBE2"/>
        <bgColor indexed="64"/>
      </patternFill>
    </fill>
    <fill>
      <patternFill patternType="solid">
        <fgColor rgb="FFED8A3A"/>
        <bgColor indexed="64"/>
      </patternFill>
    </fill>
    <fill>
      <patternFill patternType="solid">
        <fgColor rgb="FFFCDFCA"/>
        <bgColor indexed="64"/>
      </patternFill>
    </fill>
    <fill>
      <patternFill patternType="solid">
        <fgColor rgb="FFF42F4B"/>
        <bgColor indexed="64"/>
      </patternFill>
    </fill>
    <fill>
      <patternFill patternType="solid">
        <fgColor rgb="FFFCDEE4"/>
        <bgColor indexed="64"/>
      </patternFill>
    </fill>
  </fills>
  <borders count="80">
    <border>
      <left/>
      <right/>
      <top/>
      <bottom/>
      <diagonal/>
    </border>
    <border>
      <left style="thick">
        <color rgb="FF252A35"/>
      </left>
      <right style="thick">
        <color rgb="FF252A35"/>
      </right>
      <top/>
      <bottom/>
      <diagonal/>
    </border>
    <border>
      <left/>
      <right/>
      <top style="thick">
        <color auto="1"/>
      </top>
      <bottom/>
      <diagonal/>
    </border>
    <border>
      <left style="thick">
        <color rgb="FF252A35"/>
      </left>
      <right/>
      <top/>
      <bottom/>
      <diagonal/>
    </border>
    <border>
      <left style="thick">
        <color rgb="FFFF4C00"/>
      </left>
      <right/>
      <top style="thick">
        <color rgb="FFFF4C00"/>
      </top>
      <bottom style="thick">
        <color rgb="FF252A35"/>
      </bottom>
      <diagonal/>
    </border>
    <border>
      <left/>
      <right/>
      <top style="thick">
        <color rgb="FFFF4C00"/>
      </top>
      <bottom style="thick">
        <color rgb="FF252A35"/>
      </bottom>
      <diagonal/>
    </border>
    <border>
      <left/>
      <right style="thick">
        <color rgb="FFFF4C00"/>
      </right>
      <top style="thick">
        <color rgb="FFFF4C00"/>
      </top>
      <bottom style="thick">
        <color rgb="FF252A35"/>
      </bottom>
      <diagonal/>
    </border>
    <border>
      <left style="thick">
        <color rgb="FF252A35"/>
      </left>
      <right style="thick">
        <color rgb="FF252A35"/>
      </right>
      <top style="thick">
        <color rgb="FF252A35"/>
      </top>
      <bottom/>
      <diagonal/>
    </border>
    <border>
      <left style="thick">
        <color rgb="FF252A35"/>
      </left>
      <right style="thick">
        <color rgb="FF252A35"/>
      </right>
      <top/>
      <bottom style="hair">
        <color rgb="FF252A35"/>
      </bottom>
      <diagonal/>
    </border>
    <border>
      <left style="thick">
        <color auto="1"/>
      </left>
      <right style="thick">
        <color auto="1"/>
      </right>
      <top/>
      <bottom/>
      <diagonal/>
    </border>
    <border>
      <left style="thick">
        <color auto="1"/>
      </left>
      <right style="thick">
        <color auto="1"/>
      </right>
      <top/>
      <bottom style="hair">
        <color auto="1"/>
      </bottom>
      <diagonal/>
    </border>
    <border>
      <left style="thick">
        <color rgb="FF252A35"/>
      </left>
      <right style="thick">
        <color rgb="FF252A35"/>
      </right>
      <top style="hair">
        <color rgb="FF252A35"/>
      </top>
      <bottom/>
      <diagonal/>
    </border>
    <border>
      <left style="thick">
        <color auto="1"/>
      </left>
      <right style="thick">
        <color auto="1"/>
      </right>
      <top style="hair">
        <color auto="1"/>
      </top>
      <bottom/>
      <diagonal/>
    </border>
    <border>
      <left style="thick">
        <color rgb="FF252A35"/>
      </left>
      <right style="thick">
        <color rgb="FF252A35"/>
      </right>
      <top style="hair">
        <color auto="1"/>
      </top>
      <bottom/>
      <diagonal/>
    </border>
    <border>
      <left style="thick">
        <color auto="1"/>
      </left>
      <right style="thick">
        <color auto="1"/>
      </right>
      <top/>
      <bottom style="thick">
        <color auto="1"/>
      </bottom>
      <diagonal/>
    </border>
    <border>
      <left style="thick">
        <color auto="1"/>
      </left>
      <right style="thick">
        <color auto="1"/>
      </right>
      <top style="thick">
        <color auto="1"/>
      </top>
      <bottom/>
      <diagonal/>
    </border>
    <border>
      <left/>
      <right/>
      <top style="thick">
        <color rgb="FFFF4C00"/>
      </top>
      <bottom/>
      <diagonal/>
    </border>
    <border>
      <left style="thick">
        <color rgb="FFFF4C00"/>
      </left>
      <right/>
      <top style="thick">
        <color rgb="FFFF4C00"/>
      </top>
      <bottom/>
      <diagonal/>
    </border>
    <border>
      <left style="medium">
        <color rgb="FF4E5260"/>
      </left>
      <right/>
      <top/>
      <bottom/>
      <diagonal/>
    </border>
    <border>
      <left/>
      <right style="medium">
        <color rgb="FF4E5260"/>
      </right>
      <top/>
      <bottom/>
      <diagonal/>
    </border>
    <border>
      <left style="medium">
        <color rgb="FF4E5260"/>
      </left>
      <right/>
      <top/>
      <bottom style="medium">
        <color rgb="FF4E5260"/>
      </bottom>
      <diagonal/>
    </border>
    <border>
      <left/>
      <right/>
      <top/>
      <bottom style="medium">
        <color rgb="FF4E5260"/>
      </bottom>
      <diagonal/>
    </border>
    <border>
      <left/>
      <right style="medium">
        <color rgb="FF4E5260"/>
      </right>
      <top/>
      <bottom style="medium">
        <color rgb="FF4E5260"/>
      </bottom>
      <diagonal/>
    </border>
    <border>
      <left style="medium">
        <color rgb="FF4E5260"/>
      </left>
      <right/>
      <top style="medium">
        <color rgb="FF4E5260"/>
      </top>
      <bottom/>
      <diagonal/>
    </border>
    <border>
      <left/>
      <right/>
      <top style="medium">
        <color rgb="FF4E5260"/>
      </top>
      <bottom/>
      <diagonal/>
    </border>
    <border>
      <left/>
      <right style="medium">
        <color rgb="FF4E5260"/>
      </right>
      <top style="medium">
        <color rgb="FF4E5260"/>
      </top>
      <bottom/>
      <diagonal/>
    </border>
    <border>
      <left/>
      <right/>
      <top style="hair">
        <color auto="1"/>
      </top>
      <bottom style="thick">
        <color rgb="FF252A35"/>
      </bottom>
      <diagonal/>
    </border>
    <border>
      <left style="dotted">
        <color rgb="FFFF4C00"/>
      </left>
      <right/>
      <top style="dotted">
        <color rgb="FFFF4C00"/>
      </top>
      <bottom style="dotted">
        <color rgb="FFFF4C00"/>
      </bottom>
      <diagonal/>
    </border>
    <border>
      <left/>
      <right style="dotted">
        <color rgb="FFFF4C00"/>
      </right>
      <top style="dotted">
        <color rgb="FFFF4C00"/>
      </top>
      <bottom style="dotted">
        <color rgb="FFFF4C00"/>
      </bottom>
      <diagonal/>
    </border>
    <border>
      <left/>
      <right/>
      <top style="dotted">
        <color rgb="FFFF4C00"/>
      </top>
      <bottom style="dotted">
        <color rgb="FFFF4C00"/>
      </bottom>
      <diagonal/>
    </border>
    <border>
      <left/>
      <right style="dotted">
        <color rgb="FFC9CAD3"/>
      </right>
      <top style="medium">
        <color rgb="FF4E5260"/>
      </top>
      <bottom/>
      <diagonal/>
    </border>
    <border>
      <left/>
      <right style="dotted">
        <color rgb="FFC9CAD3"/>
      </right>
      <top/>
      <bottom/>
      <diagonal/>
    </border>
    <border>
      <left/>
      <right style="dotted">
        <color rgb="FFC9CAD3"/>
      </right>
      <top/>
      <bottom style="medium">
        <color rgb="FF4E5260"/>
      </bottom>
      <diagonal/>
    </border>
    <border>
      <left style="dotted">
        <color rgb="FFC9CAD3"/>
      </left>
      <right/>
      <top style="medium">
        <color rgb="FF4E5260"/>
      </top>
      <bottom/>
      <diagonal/>
    </border>
    <border>
      <left style="dotted">
        <color rgb="FFC9CAD3"/>
      </left>
      <right/>
      <top/>
      <bottom/>
      <diagonal/>
    </border>
    <border>
      <left style="dotted">
        <color rgb="FFC9CAD3"/>
      </left>
      <right/>
      <top/>
      <bottom style="medium">
        <color rgb="FF4E5260"/>
      </bottom>
      <diagonal/>
    </border>
    <border>
      <left style="medium">
        <color rgb="FF4E5260"/>
      </left>
      <right/>
      <top style="medium">
        <color rgb="FF4E5260"/>
      </top>
      <bottom style="medium">
        <color rgb="FF4E5260"/>
      </bottom>
      <diagonal/>
    </border>
    <border>
      <left/>
      <right/>
      <top style="medium">
        <color rgb="FF2078DF"/>
      </top>
      <bottom style="medium">
        <color rgb="FF2078DF"/>
      </bottom>
      <diagonal/>
    </border>
    <border>
      <left/>
      <right style="dotted">
        <color rgb="FFC9CAD3"/>
      </right>
      <top style="medium">
        <color rgb="FF2078DF"/>
      </top>
      <bottom style="medium">
        <color rgb="FF2078DF"/>
      </bottom>
      <diagonal/>
    </border>
    <border>
      <left style="dotted">
        <color rgb="FFC9CAD3"/>
      </left>
      <right/>
      <top style="medium">
        <color rgb="FF2078DF"/>
      </top>
      <bottom style="medium">
        <color rgb="FF2078DF"/>
      </bottom>
      <diagonal/>
    </border>
    <border>
      <left style="medium">
        <color rgb="FF4E5260"/>
      </left>
      <right style="medium">
        <color rgb="FF2078DF"/>
      </right>
      <top style="medium">
        <color rgb="FF2078DF"/>
      </top>
      <bottom style="medium">
        <color rgb="FF2078DF"/>
      </bottom>
      <diagonal/>
    </border>
    <border>
      <left style="medium">
        <color rgb="FF2078DF"/>
      </left>
      <right style="medium">
        <color rgb="FF4E5260"/>
      </right>
      <top style="medium">
        <color rgb="FF2078DF"/>
      </top>
      <bottom style="medium">
        <color rgb="FF2078DF"/>
      </bottom>
      <diagonal/>
    </border>
    <border>
      <left style="medium">
        <color rgb="FF4E5260"/>
      </left>
      <right/>
      <top style="medium">
        <color rgb="FFFF4201"/>
      </top>
      <bottom style="medium">
        <color rgb="FFFF4201"/>
      </bottom>
      <diagonal/>
    </border>
    <border>
      <left/>
      <right/>
      <top style="medium">
        <color rgb="FFFF4201"/>
      </top>
      <bottom style="medium">
        <color rgb="FFFF4201"/>
      </bottom>
      <diagonal/>
    </border>
    <border>
      <left/>
      <right style="dotted">
        <color rgb="FFC9CAD3"/>
      </right>
      <top style="medium">
        <color rgb="FFFF4201"/>
      </top>
      <bottom style="medium">
        <color rgb="FFFF4201"/>
      </bottom>
      <diagonal/>
    </border>
    <border>
      <left style="dotted">
        <color rgb="FFC9CAD3"/>
      </left>
      <right/>
      <top style="medium">
        <color rgb="FFFF4201"/>
      </top>
      <bottom style="medium">
        <color rgb="FFFF4201"/>
      </bottom>
      <diagonal/>
    </border>
    <border>
      <left/>
      <right style="medium">
        <color rgb="FF4E5260"/>
      </right>
      <top style="medium">
        <color rgb="FFFF4201"/>
      </top>
      <bottom style="medium">
        <color rgb="FFFF4201"/>
      </bottom>
      <diagonal/>
    </border>
    <border>
      <left style="medium">
        <color rgb="FF4E5260"/>
      </left>
      <right/>
      <top style="medium">
        <color rgb="FF2078DF"/>
      </top>
      <bottom style="medium">
        <color rgb="FF2078DF"/>
      </bottom>
      <diagonal/>
    </border>
    <border>
      <left/>
      <right style="medium">
        <color rgb="FF4E5260"/>
      </right>
      <top style="medium">
        <color rgb="FF2078DF"/>
      </top>
      <bottom style="medium">
        <color rgb="FF2078DF"/>
      </bottom>
      <diagonal/>
    </border>
    <border>
      <left/>
      <right/>
      <top style="medium">
        <color rgb="FF4E5260"/>
      </top>
      <bottom style="medium">
        <color rgb="FF4E5260"/>
      </bottom>
      <diagonal/>
    </border>
    <border>
      <left/>
      <right style="dotted">
        <color rgb="FFC9CAD3"/>
      </right>
      <top style="medium">
        <color rgb="FF4E5260"/>
      </top>
      <bottom style="medium">
        <color rgb="FF4E5260"/>
      </bottom>
      <diagonal/>
    </border>
    <border>
      <left style="dotted">
        <color rgb="FFC9CAD3"/>
      </left>
      <right/>
      <top style="medium">
        <color rgb="FF4E5260"/>
      </top>
      <bottom style="medium">
        <color rgb="FF4E5260"/>
      </bottom>
      <diagonal/>
    </border>
    <border>
      <left/>
      <right style="medium">
        <color rgb="FF4E5260"/>
      </right>
      <top style="medium">
        <color rgb="FF4E5260"/>
      </top>
      <bottom style="medium">
        <color rgb="FF4E5260"/>
      </bottom>
      <diagonal/>
    </border>
    <border>
      <left style="medium">
        <color rgb="FF4E5260"/>
      </left>
      <right/>
      <top style="medium">
        <color rgb="FF49BAD4"/>
      </top>
      <bottom style="medium">
        <color rgb="FF49BAD4"/>
      </bottom>
      <diagonal/>
    </border>
    <border>
      <left/>
      <right/>
      <top style="medium">
        <color rgb="FF49BAD4"/>
      </top>
      <bottom style="medium">
        <color rgb="FF49BAD4"/>
      </bottom>
      <diagonal/>
    </border>
    <border>
      <left/>
      <right style="dotted">
        <color rgb="FFC9CAD3"/>
      </right>
      <top style="medium">
        <color rgb="FF49BAD4"/>
      </top>
      <bottom style="medium">
        <color rgb="FF49BAD4"/>
      </bottom>
      <diagonal/>
    </border>
    <border>
      <left style="dotted">
        <color rgb="FFC9CAD3"/>
      </left>
      <right/>
      <top style="medium">
        <color rgb="FF49BAD4"/>
      </top>
      <bottom style="medium">
        <color rgb="FF49BAD4"/>
      </bottom>
      <diagonal/>
    </border>
    <border>
      <left/>
      <right style="medium">
        <color rgb="FF4E5260"/>
      </right>
      <top style="medium">
        <color rgb="FF49BAD4"/>
      </top>
      <bottom style="medium">
        <color rgb="FF49BAD4"/>
      </bottom>
      <diagonal/>
    </border>
    <border>
      <left style="medium">
        <color rgb="FF49BAD4"/>
      </left>
      <right style="medium">
        <color rgb="FF4E5260"/>
      </right>
      <top style="medium">
        <color rgb="FF49BAD4"/>
      </top>
      <bottom style="medium">
        <color rgb="FF49BAD4"/>
      </bottom>
      <diagonal/>
    </border>
    <border>
      <left style="medium">
        <color rgb="FF4E5260"/>
      </left>
      <right style="medium">
        <color rgb="FF49BAD4"/>
      </right>
      <top style="medium">
        <color rgb="FF49BAD4"/>
      </top>
      <bottom style="medium">
        <color rgb="FF49BAD4"/>
      </bottom>
      <diagonal/>
    </border>
    <border>
      <left style="medium">
        <color rgb="FF252A35"/>
      </left>
      <right style="medium">
        <color rgb="FF252A35"/>
      </right>
      <top style="medium">
        <color rgb="FF252A35"/>
      </top>
      <bottom/>
      <diagonal/>
    </border>
    <border>
      <left style="medium">
        <color rgb="FF323642"/>
      </left>
      <right/>
      <top style="medium">
        <color rgb="FF323642"/>
      </top>
      <bottom style="medium">
        <color rgb="FF323642"/>
      </bottom>
      <diagonal/>
    </border>
    <border>
      <left/>
      <right/>
      <top style="medium">
        <color rgb="FF323642"/>
      </top>
      <bottom style="medium">
        <color rgb="FF323642"/>
      </bottom>
      <diagonal/>
    </border>
    <border>
      <left/>
      <right style="dotted">
        <color rgb="FFC9CAD3"/>
      </right>
      <top style="medium">
        <color rgb="FF323642"/>
      </top>
      <bottom style="medium">
        <color rgb="FF323642"/>
      </bottom>
      <diagonal/>
    </border>
    <border>
      <left style="dotted">
        <color rgb="FFC9CAD3"/>
      </left>
      <right/>
      <top style="medium">
        <color rgb="FF323642"/>
      </top>
      <bottom style="medium">
        <color rgb="FF323642"/>
      </bottom>
      <diagonal/>
    </border>
    <border>
      <left/>
      <right style="medium">
        <color rgb="FF323642"/>
      </right>
      <top style="medium">
        <color rgb="FF323642"/>
      </top>
      <bottom style="medium">
        <color rgb="FF323642"/>
      </bottom>
      <diagonal/>
    </border>
    <border>
      <left style="medium">
        <color rgb="FF4E5260"/>
      </left>
      <right style="medium">
        <color rgb="FF323642"/>
      </right>
      <top style="medium">
        <color rgb="FF4E5260"/>
      </top>
      <bottom style="medium">
        <color rgb="FF4E5260"/>
      </bottom>
      <diagonal/>
    </border>
    <border>
      <left style="medium">
        <color rgb="FF323642"/>
      </left>
      <right style="medium">
        <color rgb="FF4E5260"/>
      </right>
      <top style="medium">
        <color rgb="FF323642"/>
      </top>
      <bottom style="medium">
        <color rgb="FF323642"/>
      </bottom>
      <diagonal/>
    </border>
    <border>
      <left/>
      <right/>
      <top style="medium">
        <color rgb="FFED8A3A"/>
      </top>
      <bottom style="medium">
        <color rgb="FFED8A3A"/>
      </bottom>
      <diagonal/>
    </border>
    <border>
      <left/>
      <right style="dotted">
        <color rgb="FFC9CAD3"/>
      </right>
      <top style="medium">
        <color rgb="FFED8A3A"/>
      </top>
      <bottom style="medium">
        <color rgb="FFED8A3A"/>
      </bottom>
      <diagonal/>
    </border>
    <border>
      <left style="dotted">
        <color rgb="FFC9CAD3"/>
      </left>
      <right/>
      <top style="medium">
        <color rgb="FFED8A3A"/>
      </top>
      <bottom style="medium">
        <color rgb="FFED8A3A"/>
      </bottom>
      <diagonal/>
    </border>
    <border>
      <left style="medium">
        <color rgb="FFED8A3A"/>
      </left>
      <right style="medium">
        <color rgb="FFED8A3A"/>
      </right>
      <top style="medium">
        <color rgb="FFED8A3A"/>
      </top>
      <bottom style="medium">
        <color rgb="FFED8A3A"/>
      </bottom>
      <diagonal/>
    </border>
    <border>
      <left/>
      <right/>
      <top style="medium">
        <color rgb="FFF42F4B"/>
      </top>
      <bottom style="medium">
        <color rgb="FFF42F4B"/>
      </bottom>
      <diagonal/>
    </border>
    <border>
      <left/>
      <right style="dotted">
        <color rgb="FFC9CAD3"/>
      </right>
      <top style="medium">
        <color rgb="FFF42F4B"/>
      </top>
      <bottom style="medium">
        <color rgb="FFF42F4B"/>
      </bottom>
      <diagonal/>
    </border>
    <border>
      <left style="dotted">
        <color rgb="FFC9CAD3"/>
      </left>
      <right/>
      <top style="medium">
        <color rgb="FFF42F4B"/>
      </top>
      <bottom style="medium">
        <color rgb="FFF42F4B"/>
      </bottom>
      <diagonal/>
    </border>
    <border>
      <left style="medium">
        <color rgb="FFF42F4B"/>
      </left>
      <right/>
      <top style="medium">
        <color rgb="FFF42F4B"/>
      </top>
      <bottom style="medium">
        <color rgb="FFF42F4B"/>
      </bottom>
      <diagonal/>
    </border>
    <border>
      <left/>
      <right style="medium">
        <color rgb="FFF42F4B"/>
      </right>
      <top style="medium">
        <color rgb="FFF42F4B"/>
      </top>
      <bottom style="medium">
        <color rgb="FFF42F4B"/>
      </bottom>
      <diagonal/>
    </border>
    <border>
      <left/>
      <right style="medium">
        <color rgb="FFED8A3A"/>
      </right>
      <top style="medium">
        <color rgb="FFED8A3A"/>
      </top>
      <bottom style="medium">
        <color rgb="FFED8A3A"/>
      </bottom>
      <diagonal/>
    </border>
    <border>
      <left style="medium">
        <color rgb="FFED8A3A"/>
      </left>
      <right/>
      <top style="medium">
        <color rgb="FFED8A3A"/>
      </top>
      <bottom style="medium">
        <color rgb="FFED8A3A"/>
      </bottom>
      <diagonal/>
    </border>
    <border>
      <left style="medium">
        <color rgb="FFF42F4B"/>
      </left>
      <right style="medium">
        <color rgb="FFF42F4B"/>
      </right>
      <top style="medium">
        <color rgb="FFF42F4B"/>
      </top>
      <bottom style="medium">
        <color rgb="FFF42F4B"/>
      </bottom>
      <diagonal/>
    </border>
  </borders>
  <cellStyleXfs count="16">
    <xf numFmtId="0" fontId="0" fillId="0" borderId="0">
      <alignment horizontal="left" vertical="top" wrapText="1" indent="1"/>
    </xf>
    <xf numFmtId="0" fontId="2" fillId="0" borderId="0" applyNumberFormat="0" applyFill="0" applyBorder="0" applyProtection="0">
      <alignment horizontal="left" vertical="top"/>
    </xf>
    <xf numFmtId="0" fontId="1" fillId="0" borderId="0" applyNumberFormat="0" applyFill="0" applyProtection="0">
      <alignment vertical="top"/>
    </xf>
    <xf numFmtId="0" fontId="3" fillId="0" borderId="0" applyNumberFormat="0" applyFill="0" applyAlignment="0" applyProtection="0"/>
    <xf numFmtId="165" fontId="1" fillId="0" borderId="1" applyFill="0" applyProtection="0">
      <alignment horizontal="left" indent="1"/>
    </xf>
    <xf numFmtId="0" fontId="15" fillId="0" borderId="0" applyNumberFormat="0" applyFill="0" applyProtection="0">
      <alignment horizontal="center" vertical="top"/>
    </xf>
    <xf numFmtId="0" fontId="3" fillId="0" borderId="0" applyNumberFormat="0" applyFill="0" applyBorder="0" applyAlignment="0" applyProtection="0"/>
    <xf numFmtId="0" fontId="6" fillId="0" borderId="0" applyNumberFormat="0" applyFill="0" applyBorder="0" applyProtection="0">
      <alignment horizontal="left"/>
    </xf>
    <xf numFmtId="0" fontId="7" fillId="0" borderId="0" applyNumberFormat="0" applyFill="0" applyBorder="0" applyAlignment="0" applyProtection="0">
      <alignment horizontal="left" vertical="top" wrapText="1" indent="1"/>
    </xf>
    <xf numFmtId="0" fontId="5" fillId="0" borderId="0" applyNumberFormat="0" applyFill="0" applyBorder="0" applyAlignment="0" applyProtection="0"/>
    <xf numFmtId="0" fontId="4" fillId="0" borderId="0">
      <alignment horizontal="left" vertical="top"/>
    </xf>
    <xf numFmtId="0" fontId="4" fillId="0" borderId="1">
      <alignment horizontal="left" vertical="top" wrapText="1" indent="1"/>
    </xf>
    <xf numFmtId="0" fontId="4" fillId="0" borderId="1">
      <alignment horizontal="left" vertical="top" wrapText="1" indent="1"/>
    </xf>
    <xf numFmtId="165" fontId="1" fillId="0" borderId="1" applyFill="0" applyProtection="0">
      <alignment horizontal="left" indent="1"/>
    </xf>
    <xf numFmtId="0" fontId="8" fillId="0" borderId="0" applyNumberFormat="0" applyFill="0" applyBorder="0" applyProtection="0">
      <alignment horizontal="left"/>
    </xf>
    <xf numFmtId="164" fontId="4" fillId="0" borderId="0" applyFont="0" applyFill="0" applyBorder="0" applyAlignment="0" applyProtection="0"/>
  </cellStyleXfs>
  <cellXfs count="203">
    <xf numFmtId="0" fontId="0" fillId="0" borderId="0" xfId="0">
      <alignment horizontal="left" vertical="top" wrapText="1" indent="1"/>
    </xf>
    <xf numFmtId="0" fontId="3" fillId="0" borderId="0" xfId="3" applyAlignment="1">
      <alignment horizontal="left" vertical="top"/>
    </xf>
    <xf numFmtId="0" fontId="2" fillId="0" borderId="0" xfId="1" applyAlignment="1">
      <alignment horizontal="center" vertical="top"/>
    </xf>
    <xf numFmtId="0" fontId="15" fillId="0" borderId="0" xfId="5">
      <alignment horizontal="center" vertical="top"/>
    </xf>
    <xf numFmtId="165" fontId="2" fillId="0" borderId="0" xfId="1" applyNumberFormat="1">
      <alignment horizontal="left" vertical="top"/>
    </xf>
    <xf numFmtId="0" fontId="0" fillId="0" borderId="0" xfId="0">
      <alignment horizontal="left" vertical="top" wrapText="1" indent="1"/>
    </xf>
    <xf numFmtId="0" fontId="0" fillId="0" borderId="0" xfId="0">
      <alignment horizontal="left" vertical="top" wrapText="1" indent="1"/>
    </xf>
    <xf numFmtId="0" fontId="4" fillId="0" borderId="1" xfId="11">
      <alignment horizontal="left" vertical="top" wrapText="1" indent="1"/>
    </xf>
    <xf numFmtId="0" fontId="9" fillId="0" borderId="0" xfId="0" applyFont="1" applyAlignment="1">
      <alignment horizontal="left" vertical="center" wrapText="1" indent="1"/>
    </xf>
    <xf numFmtId="0" fontId="9" fillId="0" borderId="0" xfId="0" applyFont="1">
      <alignment horizontal="left" vertical="top" wrapText="1" indent="1"/>
    </xf>
    <xf numFmtId="165" fontId="1" fillId="0" borderId="1" xfId="4">
      <alignment horizontal="left" indent="1"/>
    </xf>
    <xf numFmtId="0" fontId="4" fillId="0" borderId="1" xfId="11">
      <alignment horizontal="left" vertical="top" wrapText="1" indent="1"/>
    </xf>
    <xf numFmtId="0" fontId="9" fillId="0" borderId="2" xfId="0" applyFont="1" applyBorder="1">
      <alignment horizontal="left" vertical="top" wrapText="1" indent="1"/>
    </xf>
    <xf numFmtId="0" fontId="4" fillId="0" borderId="1" xfId="12">
      <alignment horizontal="left" vertical="top" wrapText="1" indent="1"/>
    </xf>
    <xf numFmtId="165" fontId="1" fillId="0" borderId="1" xfId="13">
      <alignment horizontal="left" indent="1"/>
    </xf>
    <xf numFmtId="0" fontId="8" fillId="0" borderId="0" xfId="14">
      <alignment horizontal="left"/>
    </xf>
    <xf numFmtId="165" fontId="1" fillId="0" borderId="3" xfId="13" applyBorder="1">
      <alignment horizontal="left" indent="1"/>
    </xf>
    <xf numFmtId="0" fontId="8" fillId="0" borderId="0" xfId="14" applyFont="1">
      <alignment horizontal="left"/>
    </xf>
    <xf numFmtId="0" fontId="8" fillId="0" borderId="0" xfId="7" applyFont="1">
      <alignment horizontal="left"/>
    </xf>
    <xf numFmtId="0" fontId="11" fillId="3" borderId="4" xfId="2" applyFont="1" applyFill="1" applyBorder="1" applyAlignment="1">
      <alignment horizontal="center" vertical="center"/>
    </xf>
    <xf numFmtId="0" fontId="11" fillId="3" borderId="5" xfId="2" applyFont="1" applyFill="1" applyBorder="1" applyAlignment="1">
      <alignment horizontal="center" vertical="center"/>
    </xf>
    <xf numFmtId="0" fontId="11" fillId="3" borderId="6" xfId="2" applyFont="1" applyFill="1" applyBorder="1" applyAlignment="1">
      <alignment horizontal="center" vertical="center"/>
    </xf>
    <xf numFmtId="0" fontId="12" fillId="0" borderId="0" xfId="0" applyFont="1">
      <alignment horizontal="left" vertical="top" wrapText="1" indent="1"/>
    </xf>
    <xf numFmtId="0" fontId="13" fillId="4" borderId="4" xfId="0" applyFont="1" applyFill="1" applyBorder="1" applyAlignment="1">
      <alignment horizontal="center" vertical="center"/>
    </xf>
    <xf numFmtId="0" fontId="13" fillId="4" borderId="5" xfId="0" applyFont="1" applyFill="1" applyBorder="1" applyAlignment="1">
      <alignment horizontal="center" vertical="center"/>
    </xf>
    <xf numFmtId="0" fontId="13" fillId="4" borderId="6" xfId="0" applyFont="1" applyFill="1" applyBorder="1" applyAlignment="1">
      <alignment horizontal="center" vertical="center"/>
    </xf>
    <xf numFmtId="165" fontId="1" fillId="0" borderId="7" xfId="4" applyBorder="1">
      <alignment horizontal="left" indent="1"/>
    </xf>
    <xf numFmtId="165" fontId="1" fillId="0" borderId="1" xfId="4" applyBorder="1">
      <alignment horizontal="left" indent="1"/>
    </xf>
    <xf numFmtId="0" fontId="4" fillId="0" borderId="8" xfId="11" applyBorder="1">
      <alignment horizontal="left" vertical="top" wrapText="1" indent="1"/>
    </xf>
    <xf numFmtId="0" fontId="4" fillId="0" borderId="1" xfId="11" applyBorder="1">
      <alignment horizontal="left" vertical="top" wrapText="1" indent="1"/>
    </xf>
    <xf numFmtId="165" fontId="1" fillId="0" borderId="9" xfId="4" applyBorder="1">
      <alignment horizontal="left" indent="1"/>
    </xf>
    <xf numFmtId="0" fontId="4" fillId="0" borderId="10" xfId="11" applyBorder="1">
      <alignment horizontal="left" vertical="top" wrapText="1" indent="1"/>
    </xf>
    <xf numFmtId="165" fontId="1" fillId="0" borderId="11" xfId="4" applyBorder="1">
      <alignment horizontal="left" indent="1"/>
    </xf>
    <xf numFmtId="165" fontId="1" fillId="0" borderId="12" xfId="4" applyBorder="1">
      <alignment horizontal="left" indent="1"/>
    </xf>
    <xf numFmtId="165" fontId="1" fillId="0" borderId="12" xfId="13" applyBorder="1">
      <alignment horizontal="left" indent="1"/>
    </xf>
    <xf numFmtId="165" fontId="1" fillId="0" borderId="9" xfId="13" applyBorder="1">
      <alignment horizontal="left" indent="1"/>
    </xf>
    <xf numFmtId="165" fontId="1" fillId="0" borderId="10" xfId="13" applyBorder="1">
      <alignment horizontal="left" indent="1"/>
    </xf>
    <xf numFmtId="0" fontId="9" fillId="0" borderId="0" xfId="0" applyFont="1" applyBorder="1">
      <alignment horizontal="left" vertical="top" wrapText="1" indent="1"/>
    </xf>
    <xf numFmtId="165" fontId="1" fillId="0" borderId="13" xfId="4" applyBorder="1">
      <alignment horizontal="left" indent="1"/>
    </xf>
    <xf numFmtId="0" fontId="4" fillId="0" borderId="14" xfId="11" applyBorder="1">
      <alignment horizontal="left" vertical="top" wrapText="1" indent="1"/>
    </xf>
    <xf numFmtId="165" fontId="1" fillId="0" borderId="0" xfId="4" applyBorder="1">
      <alignment horizontal="left" indent="1"/>
    </xf>
    <xf numFmtId="165" fontId="14" fillId="0" borderId="1" xfId="13" applyFont="1">
      <alignment horizontal="left" indent="1"/>
    </xf>
    <xf numFmtId="0" fontId="11" fillId="3" borderId="16" xfId="2" applyFont="1" applyFill="1" applyBorder="1" applyAlignment="1">
      <alignment horizontal="center" vertical="center"/>
    </xf>
    <xf numFmtId="165" fontId="1" fillId="0" borderId="15" xfId="4" applyBorder="1">
      <alignment horizontal="left" indent="1"/>
    </xf>
    <xf numFmtId="0" fontId="11" fillId="3" borderId="17" xfId="2" applyFont="1" applyFill="1" applyBorder="1" applyAlignment="1">
      <alignment horizontal="center" vertical="center"/>
    </xf>
    <xf numFmtId="0" fontId="0" fillId="5" borderId="0" xfId="0" applyFill="1">
      <alignment horizontal="left" vertical="top" wrapText="1" indent="1"/>
    </xf>
    <xf numFmtId="0" fontId="9" fillId="5" borderId="0" xfId="0" applyFont="1" applyFill="1">
      <alignment horizontal="left" vertical="top" wrapText="1" indent="1"/>
    </xf>
    <xf numFmtId="0" fontId="0" fillId="5" borderId="0" xfId="0" applyFill="1" applyAlignment="1">
      <alignment horizontal="center" vertical="center" wrapText="1"/>
    </xf>
    <xf numFmtId="0" fontId="0" fillId="5" borderId="0" xfId="0" applyFill="1" applyAlignment="1">
      <alignment vertical="center" wrapText="1"/>
    </xf>
    <xf numFmtId="0" fontId="0" fillId="5" borderId="0" xfId="0" applyFill="1" applyAlignment="1">
      <alignment horizontal="right" vertical="center" wrapText="1" indent="1"/>
    </xf>
    <xf numFmtId="0" fontId="0" fillId="5" borderId="0" xfId="0" applyFill="1" applyAlignment="1">
      <alignment horizontal="left" vertical="top" wrapText="1" indent="1"/>
    </xf>
    <xf numFmtId="0" fontId="0" fillId="5" borderId="0" xfId="0" applyFill="1" applyAlignment="1">
      <alignment horizontal="left" vertical="center" wrapText="1" indent="1"/>
    </xf>
    <xf numFmtId="0" fontId="9" fillId="5" borderId="0" xfId="0" applyFont="1" applyFill="1" applyAlignment="1">
      <alignment vertical="center" wrapText="1"/>
    </xf>
    <xf numFmtId="0" fontId="9" fillId="5" borderId="0" xfId="0" applyFont="1" applyFill="1" applyAlignment="1">
      <alignment horizontal="left" vertical="top" wrapText="1" indent="1"/>
    </xf>
    <xf numFmtId="0" fontId="17" fillId="5" borderId="18" xfId="0" applyFont="1" applyFill="1" applyBorder="1" applyAlignment="1">
      <alignment horizontal="right" vertical="center" wrapText="1"/>
    </xf>
    <xf numFmtId="166" fontId="17" fillId="5" borderId="0" xfId="15" applyNumberFormat="1" applyFont="1" applyFill="1" applyBorder="1" applyAlignment="1">
      <alignment horizontal="right" vertical="center" wrapText="1" indent="1"/>
    </xf>
    <xf numFmtId="166" fontId="17" fillId="6" borderId="0" xfId="15" applyNumberFormat="1" applyFont="1" applyFill="1" applyBorder="1" applyAlignment="1">
      <alignment horizontal="right" vertical="center" wrapText="1" indent="1"/>
    </xf>
    <xf numFmtId="0" fontId="16" fillId="5" borderId="18" xfId="0" applyFont="1" applyFill="1" applyBorder="1" applyAlignment="1">
      <alignment horizontal="right" vertical="center" wrapText="1"/>
    </xf>
    <xf numFmtId="0" fontId="16" fillId="5" borderId="0" xfId="0" applyFont="1" applyFill="1" applyBorder="1" applyAlignment="1">
      <alignment horizontal="right" vertical="center" wrapText="1" indent="1"/>
    </xf>
    <xf numFmtId="0" fontId="16" fillId="6" borderId="0" xfId="0" applyFont="1" applyFill="1" applyBorder="1" applyAlignment="1">
      <alignment horizontal="right" vertical="center" wrapText="1" indent="1"/>
    </xf>
    <xf numFmtId="0" fontId="17" fillId="5" borderId="0" xfId="0" applyFont="1" applyFill="1" applyBorder="1" applyAlignment="1">
      <alignment horizontal="right" vertical="center" wrapText="1" indent="1"/>
    </xf>
    <xf numFmtId="0" fontId="17" fillId="6" borderId="0" xfId="0" applyFont="1" applyFill="1" applyBorder="1" applyAlignment="1">
      <alignment horizontal="right" vertical="center" wrapText="1" indent="1"/>
    </xf>
    <xf numFmtId="166" fontId="17" fillId="5" borderId="0" xfId="0" applyNumberFormat="1" applyFont="1" applyFill="1" applyBorder="1" applyAlignment="1">
      <alignment horizontal="right" vertical="center" wrapText="1" indent="1"/>
    </xf>
    <xf numFmtId="166" fontId="17" fillId="6" borderId="0" xfId="0" applyNumberFormat="1" applyFont="1" applyFill="1" applyBorder="1" applyAlignment="1">
      <alignment horizontal="right" vertical="center" wrapText="1" indent="1"/>
    </xf>
    <xf numFmtId="0" fontId="18" fillId="5" borderId="18" xfId="0" applyFont="1" applyFill="1" applyBorder="1" applyAlignment="1">
      <alignment horizontal="right" vertical="center" wrapText="1"/>
    </xf>
    <xf numFmtId="0" fontId="18" fillId="5" borderId="0" xfId="0" applyFont="1" applyFill="1" applyBorder="1" applyAlignment="1">
      <alignment horizontal="right" vertical="center" wrapText="1" indent="1"/>
    </xf>
    <xf numFmtId="0" fontId="18" fillId="6" borderId="0" xfId="0" applyFont="1" applyFill="1" applyBorder="1" applyAlignment="1">
      <alignment horizontal="right" vertical="center" wrapText="1" indent="1"/>
    </xf>
    <xf numFmtId="0" fontId="9" fillId="5" borderId="0" xfId="0" applyFont="1" applyFill="1" applyAlignment="1">
      <alignment horizontal="right" vertical="center" wrapText="1" indent="1"/>
    </xf>
    <xf numFmtId="0" fontId="20" fillId="2" borderId="23" xfId="0" applyFont="1" applyFill="1" applyBorder="1" applyAlignment="1">
      <alignment horizontal="center" vertical="center" wrapText="1"/>
    </xf>
    <xf numFmtId="0" fontId="21" fillId="8" borderId="24" xfId="0" applyFont="1" applyFill="1" applyBorder="1" applyAlignment="1">
      <alignment horizontal="center" vertical="center" wrapText="1"/>
    </xf>
    <xf numFmtId="0" fontId="21" fillId="2" borderId="24" xfId="0" applyFont="1" applyFill="1" applyBorder="1" applyAlignment="1">
      <alignment horizontal="center" vertical="center" wrapText="1"/>
    </xf>
    <xf numFmtId="0" fontId="20" fillId="8" borderId="25" xfId="0" applyFont="1" applyFill="1" applyBorder="1" applyAlignment="1">
      <alignment horizontal="center" vertical="center" wrapText="1"/>
    </xf>
    <xf numFmtId="0" fontId="25" fillId="0" borderId="0" xfId="3" applyFont="1" applyAlignment="1">
      <alignment horizontal="left" vertical="center"/>
    </xf>
    <xf numFmtId="0" fontId="26" fillId="0" borderId="0" xfId="0" applyFont="1" applyAlignment="1">
      <alignment horizontal="left" vertical="center" wrapText="1" indent="1"/>
    </xf>
    <xf numFmtId="0" fontId="27" fillId="0" borderId="0" xfId="9" applyFont="1" applyAlignment="1">
      <alignment horizontal="left" vertical="center"/>
    </xf>
    <xf numFmtId="0" fontId="28" fillId="0" borderId="0" xfId="3" applyFont="1" applyAlignment="1">
      <alignment horizontal="left" vertical="center"/>
    </xf>
    <xf numFmtId="0" fontId="29" fillId="0" borderId="29" xfId="10" applyFont="1" applyBorder="1" applyAlignment="1">
      <alignment horizontal="center" vertical="center"/>
    </xf>
    <xf numFmtId="0" fontId="29" fillId="0" borderId="28" xfId="10" applyFont="1" applyBorder="1" applyAlignment="1">
      <alignment horizontal="center" vertical="center"/>
    </xf>
    <xf numFmtId="0" fontId="30" fillId="0" borderId="29" xfId="10" applyFont="1" applyBorder="1" applyAlignment="1">
      <alignment horizontal="center" vertical="center"/>
    </xf>
    <xf numFmtId="0" fontId="30" fillId="0" borderId="27" xfId="10" applyFont="1" applyBorder="1" applyAlignment="1">
      <alignment horizontal="center" vertical="center"/>
    </xf>
    <xf numFmtId="0" fontId="30" fillId="0" borderId="0" xfId="10" applyFont="1" applyBorder="1" applyAlignment="1">
      <alignment horizontal="center" vertical="center"/>
    </xf>
    <xf numFmtId="0" fontId="29" fillId="0" borderId="0" xfId="10" applyFont="1" applyBorder="1" applyAlignment="1">
      <alignment horizontal="center" vertical="center"/>
    </xf>
    <xf numFmtId="0" fontId="20" fillId="2" borderId="20" xfId="0" applyFont="1" applyFill="1" applyBorder="1" applyAlignment="1">
      <alignment horizontal="center" vertical="center" wrapText="1"/>
    </xf>
    <xf numFmtId="166" fontId="20" fillId="8" borderId="21" xfId="0" applyNumberFormat="1" applyFont="1" applyFill="1" applyBorder="1" applyAlignment="1">
      <alignment horizontal="right" vertical="center" wrapText="1" indent="1"/>
    </xf>
    <xf numFmtId="166" fontId="20" fillId="2" borderId="21" xfId="0" applyNumberFormat="1" applyFont="1" applyFill="1" applyBorder="1" applyAlignment="1">
      <alignment horizontal="right" vertical="center" wrapText="1" indent="1"/>
    </xf>
    <xf numFmtId="166" fontId="20" fillId="8" borderId="22" xfId="0" applyNumberFormat="1" applyFont="1" applyFill="1" applyBorder="1" applyAlignment="1">
      <alignment horizontal="center" vertical="center" wrapText="1"/>
    </xf>
    <xf numFmtId="0" fontId="0" fillId="5" borderId="0" xfId="0" applyFill="1" applyBorder="1" applyAlignment="1">
      <alignment horizontal="left" vertical="center" wrapText="1" indent="1"/>
    </xf>
    <xf numFmtId="0" fontId="21" fillId="2" borderId="30" xfId="0" applyFont="1" applyFill="1" applyBorder="1" applyAlignment="1">
      <alignment horizontal="center" vertical="center" wrapText="1"/>
    </xf>
    <xf numFmtId="166" fontId="17" fillId="6" borderId="31" xfId="15" applyNumberFormat="1" applyFont="1" applyFill="1" applyBorder="1" applyAlignment="1">
      <alignment horizontal="right" vertical="center" wrapText="1" indent="1"/>
    </xf>
    <xf numFmtId="0" fontId="16" fillId="6" borderId="31" xfId="0" applyFont="1" applyFill="1" applyBorder="1" applyAlignment="1">
      <alignment horizontal="right" vertical="center" wrapText="1" indent="1"/>
    </xf>
    <xf numFmtId="166" fontId="17" fillId="6" borderId="31" xfId="0" applyNumberFormat="1" applyFont="1" applyFill="1" applyBorder="1" applyAlignment="1">
      <alignment horizontal="right" vertical="center" wrapText="1" indent="1"/>
    </xf>
    <xf numFmtId="0" fontId="18" fillId="6" borderId="31" xfId="0" applyFont="1" applyFill="1" applyBorder="1" applyAlignment="1">
      <alignment horizontal="right" vertical="center" wrapText="1" indent="1"/>
    </xf>
    <xf numFmtId="166" fontId="20" fillId="2" borderId="32" xfId="0" applyNumberFormat="1" applyFont="1" applyFill="1" applyBorder="1" applyAlignment="1">
      <alignment horizontal="right" vertical="center" wrapText="1" indent="1"/>
    </xf>
    <xf numFmtId="0" fontId="21" fillId="8" borderId="30" xfId="0" applyFont="1" applyFill="1" applyBorder="1" applyAlignment="1">
      <alignment horizontal="center" vertical="center" wrapText="1"/>
    </xf>
    <xf numFmtId="166" fontId="17" fillId="5" borderId="31" xfId="15" applyNumberFormat="1" applyFont="1" applyFill="1" applyBorder="1" applyAlignment="1">
      <alignment horizontal="right" vertical="center" wrapText="1" indent="1"/>
    </xf>
    <xf numFmtId="0" fontId="16" fillId="5" borderId="31" xfId="0" applyFont="1" applyFill="1" applyBorder="1" applyAlignment="1">
      <alignment horizontal="right" vertical="center" wrapText="1" indent="1"/>
    </xf>
    <xf numFmtId="0" fontId="17" fillId="5" borderId="31" xfId="0" applyFont="1" applyFill="1" applyBorder="1" applyAlignment="1">
      <alignment horizontal="right" vertical="center" wrapText="1" indent="1"/>
    </xf>
    <xf numFmtId="0" fontId="18" fillId="5" borderId="31" xfId="0" applyFont="1" applyFill="1" applyBorder="1" applyAlignment="1">
      <alignment horizontal="right" vertical="center" wrapText="1" indent="1"/>
    </xf>
    <xf numFmtId="166" fontId="17" fillId="5" borderId="31" xfId="0" applyNumberFormat="1" applyFont="1" applyFill="1" applyBorder="1" applyAlignment="1">
      <alignment horizontal="right" vertical="center" wrapText="1" indent="1"/>
    </xf>
    <xf numFmtId="166" fontId="20" fillId="8" borderId="32" xfId="0" applyNumberFormat="1" applyFont="1" applyFill="1" applyBorder="1" applyAlignment="1">
      <alignment horizontal="right" vertical="center" wrapText="1" indent="1"/>
    </xf>
    <xf numFmtId="0" fontId="21" fillId="8" borderId="33" xfId="0" applyFont="1" applyFill="1" applyBorder="1" applyAlignment="1">
      <alignment horizontal="center" vertical="center" wrapText="1"/>
    </xf>
    <xf numFmtId="166" fontId="17" fillId="5" borderId="34" xfId="15" applyNumberFormat="1" applyFont="1" applyFill="1" applyBorder="1" applyAlignment="1">
      <alignment horizontal="right" vertical="center" wrapText="1" indent="1"/>
    </xf>
    <xf numFmtId="0" fontId="16" fillId="5" borderId="34" xfId="0" applyFont="1" applyFill="1" applyBorder="1" applyAlignment="1">
      <alignment horizontal="right" vertical="center" wrapText="1" indent="1"/>
    </xf>
    <xf numFmtId="166" fontId="17" fillId="5" borderId="34" xfId="0" applyNumberFormat="1" applyFont="1" applyFill="1" applyBorder="1" applyAlignment="1">
      <alignment horizontal="right" vertical="center" wrapText="1" indent="1"/>
    </xf>
    <xf numFmtId="0" fontId="18" fillId="5" borderId="34" xfId="0" applyFont="1" applyFill="1" applyBorder="1" applyAlignment="1">
      <alignment horizontal="right" vertical="center" wrapText="1" indent="1"/>
    </xf>
    <xf numFmtId="166" fontId="20" fillId="8" borderId="35" xfId="0" applyNumberFormat="1" applyFont="1" applyFill="1" applyBorder="1" applyAlignment="1">
      <alignment horizontal="right" vertical="center" wrapText="1" indent="1"/>
    </xf>
    <xf numFmtId="0" fontId="21" fillId="2" borderId="33" xfId="0" applyFont="1" applyFill="1" applyBorder="1" applyAlignment="1">
      <alignment horizontal="center" vertical="center" wrapText="1"/>
    </xf>
    <xf numFmtId="166" fontId="17" fillId="6" borderId="34" xfId="15" applyNumberFormat="1" applyFont="1" applyFill="1" applyBorder="1" applyAlignment="1">
      <alignment horizontal="right" vertical="center" wrapText="1" indent="1"/>
    </xf>
    <xf numFmtId="0" fontId="16" fillId="6" borderId="34" xfId="0" applyFont="1" applyFill="1" applyBorder="1" applyAlignment="1">
      <alignment horizontal="right" vertical="center" wrapText="1" indent="1"/>
    </xf>
    <xf numFmtId="0" fontId="17" fillId="6" borderId="34" xfId="0" applyFont="1" applyFill="1" applyBorder="1" applyAlignment="1">
      <alignment horizontal="right" vertical="center" wrapText="1" indent="1"/>
    </xf>
    <xf numFmtId="0" fontId="18" fillId="6" borderId="34" xfId="0" applyFont="1" applyFill="1" applyBorder="1" applyAlignment="1">
      <alignment horizontal="right" vertical="center" wrapText="1" indent="1"/>
    </xf>
    <xf numFmtId="166" fontId="17" fillId="6" borderId="34" xfId="0" applyNumberFormat="1" applyFont="1" applyFill="1" applyBorder="1" applyAlignment="1">
      <alignment horizontal="right" vertical="center" wrapText="1" indent="1"/>
    </xf>
    <xf numFmtId="166" fontId="20" fillId="2" borderId="35" xfId="0" applyNumberFormat="1" applyFont="1" applyFill="1" applyBorder="1" applyAlignment="1">
      <alignment horizontal="right" vertical="center" wrapText="1" indent="1"/>
    </xf>
    <xf numFmtId="0" fontId="9" fillId="6" borderId="37" xfId="0" applyFont="1" applyFill="1" applyBorder="1" applyAlignment="1">
      <alignment horizontal="right" vertical="center" wrapText="1" indent="1"/>
    </xf>
    <xf numFmtId="0" fontId="9" fillId="5" borderId="38" xfId="0" applyFont="1" applyFill="1" applyBorder="1" applyAlignment="1">
      <alignment horizontal="right" vertical="center" wrapText="1" indent="1"/>
    </xf>
    <xf numFmtId="0" fontId="9" fillId="6" borderId="39" xfId="0" applyFont="1" applyFill="1" applyBorder="1" applyAlignment="1">
      <alignment horizontal="right" vertical="center" wrapText="1" indent="1"/>
    </xf>
    <xf numFmtId="0" fontId="9" fillId="5" borderId="37" xfId="0" applyFont="1" applyFill="1" applyBorder="1" applyAlignment="1">
      <alignment horizontal="right" vertical="center" wrapText="1" indent="1"/>
    </xf>
    <xf numFmtId="0" fontId="9" fillId="17" borderId="37" xfId="0" applyFont="1" applyFill="1" applyBorder="1" applyAlignment="1">
      <alignment horizontal="right" vertical="center" wrapText="1" indent="1"/>
    </xf>
    <xf numFmtId="0" fontId="9" fillId="17" borderId="38" xfId="0" applyFont="1" applyFill="1" applyBorder="1" applyAlignment="1">
      <alignment horizontal="right" vertical="center" wrapText="1" indent="1"/>
    </xf>
    <xf numFmtId="0" fontId="9" fillId="17" borderId="39" xfId="0" applyFont="1" applyFill="1" applyBorder="1" applyAlignment="1">
      <alignment horizontal="right" vertical="center" wrapText="1" indent="1"/>
    </xf>
    <xf numFmtId="0" fontId="34" fillId="12" borderId="40" xfId="0" applyFont="1" applyFill="1" applyBorder="1" applyAlignment="1">
      <alignment horizontal="center" vertical="center" wrapText="1"/>
    </xf>
    <xf numFmtId="0" fontId="34" fillId="12" borderId="41" xfId="0" applyFont="1" applyFill="1" applyBorder="1" applyAlignment="1">
      <alignment horizontal="center" vertical="center" wrapText="1"/>
    </xf>
    <xf numFmtId="49" fontId="24" fillId="10" borderId="42" xfId="0" applyNumberFormat="1" applyFont="1" applyFill="1" applyBorder="1" applyAlignment="1">
      <alignment horizontal="center" vertical="center" wrapText="1"/>
    </xf>
    <xf numFmtId="49" fontId="9" fillId="3" borderId="43" xfId="0" applyNumberFormat="1" applyFont="1" applyFill="1" applyBorder="1" applyAlignment="1">
      <alignment horizontal="right" vertical="center" wrapText="1" indent="1"/>
    </xf>
    <xf numFmtId="49" fontId="9" fillId="3" borderId="44" xfId="0" applyNumberFormat="1" applyFont="1" applyFill="1" applyBorder="1" applyAlignment="1">
      <alignment horizontal="right" vertical="center" wrapText="1" indent="1"/>
    </xf>
    <xf numFmtId="49" fontId="9" fillId="3" borderId="45" xfId="0" applyNumberFormat="1" applyFont="1" applyFill="1" applyBorder="1" applyAlignment="1">
      <alignment horizontal="right" vertical="center" wrapText="1" indent="1"/>
    </xf>
    <xf numFmtId="49" fontId="24" fillId="10" borderId="46" xfId="0" applyNumberFormat="1" applyFont="1" applyFill="1" applyBorder="1" applyAlignment="1">
      <alignment horizontal="center" vertical="center" wrapText="1"/>
    </xf>
    <xf numFmtId="0" fontId="19" fillId="12" borderId="47" xfId="0" applyFont="1" applyFill="1" applyBorder="1" applyAlignment="1">
      <alignment horizontal="center" vertical="center" wrapText="1"/>
    </xf>
    <xf numFmtId="0" fontId="31" fillId="7" borderId="37" xfId="0" applyFont="1" applyFill="1" applyBorder="1" applyAlignment="1">
      <alignment horizontal="right" vertical="center" wrapText="1" indent="1"/>
    </xf>
    <xf numFmtId="0" fontId="31" fillId="7" borderId="38" xfId="0" applyFont="1" applyFill="1" applyBorder="1" applyAlignment="1">
      <alignment horizontal="right" vertical="center" wrapText="1" indent="1"/>
    </xf>
    <xf numFmtId="0" fontId="31" fillId="7" borderId="39" xfId="0" applyFont="1" applyFill="1" applyBorder="1" applyAlignment="1">
      <alignment horizontal="right" vertical="center" wrapText="1" indent="1"/>
    </xf>
    <xf numFmtId="0" fontId="19" fillId="12" borderId="48" xfId="0" applyFont="1" applyFill="1" applyBorder="1" applyAlignment="1">
      <alignment horizontal="center" vertical="center" wrapText="1"/>
    </xf>
    <xf numFmtId="0" fontId="32" fillId="14" borderId="53" xfId="0" applyFont="1" applyFill="1" applyBorder="1" applyAlignment="1">
      <alignment horizontal="center" vertical="center" wrapText="1"/>
    </xf>
    <xf numFmtId="0" fontId="9" fillId="13" borderId="54" xfId="0" applyFont="1" applyFill="1" applyBorder="1" applyAlignment="1">
      <alignment horizontal="right" vertical="center" wrapText="1" indent="1"/>
    </xf>
    <xf numFmtId="0" fontId="9" fillId="13" borderId="55" xfId="0" applyFont="1" applyFill="1" applyBorder="1" applyAlignment="1">
      <alignment horizontal="right" vertical="center" wrapText="1" indent="1"/>
    </xf>
    <xf numFmtId="0" fontId="9" fillId="13" borderId="56" xfId="0" applyFont="1" applyFill="1" applyBorder="1" applyAlignment="1">
      <alignment horizontal="right" vertical="center" wrapText="1" indent="1"/>
    </xf>
    <xf numFmtId="0" fontId="32" fillId="14" borderId="57" xfId="0" applyFont="1" applyFill="1" applyBorder="1" applyAlignment="1">
      <alignment horizontal="center" vertical="center" wrapText="1"/>
    </xf>
    <xf numFmtId="0" fontId="33" fillId="16" borderId="42" xfId="0" applyFont="1" applyFill="1" applyBorder="1" applyAlignment="1">
      <alignment horizontal="center" vertical="center" wrapText="1"/>
    </xf>
    <xf numFmtId="0" fontId="9" fillId="15" borderId="43" xfId="0" applyFont="1" applyFill="1" applyBorder="1" applyAlignment="1">
      <alignment horizontal="right" vertical="center" wrapText="1" indent="1"/>
    </xf>
    <xf numFmtId="0" fontId="9" fillId="15" borderId="44" xfId="0" applyFont="1" applyFill="1" applyBorder="1" applyAlignment="1">
      <alignment horizontal="right" vertical="center" wrapText="1" indent="1"/>
    </xf>
    <xf numFmtId="0" fontId="9" fillId="15" borderId="45" xfId="0" applyFont="1" applyFill="1" applyBorder="1" applyAlignment="1">
      <alignment horizontal="right" vertical="center" wrapText="1" indent="1"/>
    </xf>
    <xf numFmtId="0" fontId="33" fillId="16" borderId="46" xfId="0" applyFont="1" applyFill="1" applyBorder="1" applyAlignment="1">
      <alignment horizontal="center" vertical="center" wrapText="1"/>
    </xf>
    <xf numFmtId="0" fontId="9" fillId="6" borderId="54" xfId="0" applyFont="1" applyFill="1" applyBorder="1" applyAlignment="1">
      <alignment horizontal="right" vertical="center" wrapText="1" indent="1"/>
    </xf>
    <xf numFmtId="0" fontId="9" fillId="18" borderId="55" xfId="0" applyFont="1" applyFill="1" applyBorder="1" applyAlignment="1">
      <alignment horizontal="right" vertical="center" wrapText="1" indent="1"/>
    </xf>
    <xf numFmtId="0" fontId="9" fillId="6" borderId="56" xfId="0" applyFont="1" applyFill="1" applyBorder="1" applyAlignment="1">
      <alignment horizontal="right" vertical="center" wrapText="1" indent="1"/>
    </xf>
    <xf numFmtId="0" fontId="9" fillId="5" borderId="54" xfId="0" applyFont="1" applyFill="1" applyBorder="1" applyAlignment="1">
      <alignment horizontal="right" vertical="center" wrapText="1" indent="1"/>
    </xf>
    <xf numFmtId="0" fontId="9" fillId="5" borderId="56" xfId="0" applyFont="1" applyFill="1" applyBorder="1" applyAlignment="1">
      <alignment horizontal="right" vertical="center" wrapText="1" indent="1"/>
    </xf>
    <xf numFmtId="0" fontId="32" fillId="19" borderId="59" xfId="0" applyFont="1" applyFill="1" applyBorder="1" applyAlignment="1">
      <alignment horizontal="center" vertical="center" wrapText="1"/>
    </xf>
    <xf numFmtId="0" fontId="32" fillId="19" borderId="58" xfId="0" applyFont="1" applyFill="1" applyBorder="1" applyAlignment="1">
      <alignment horizontal="center" vertical="center" wrapText="1"/>
    </xf>
    <xf numFmtId="0" fontId="10" fillId="2" borderId="60" xfId="0" applyFont="1" applyFill="1" applyBorder="1" applyAlignment="1">
      <alignment horizontal="center" vertical="center" wrapText="1"/>
    </xf>
    <xf numFmtId="0" fontId="35" fillId="20" borderId="0" xfId="0" applyFont="1" applyFill="1" applyBorder="1" applyAlignment="1">
      <alignment horizontal="center" vertical="center" wrapText="1"/>
    </xf>
    <xf numFmtId="0" fontId="36" fillId="19" borderId="0" xfId="0" applyFont="1" applyFill="1" applyBorder="1" applyAlignment="1">
      <alignment horizontal="center" vertical="center" wrapText="1"/>
    </xf>
    <xf numFmtId="0" fontId="37" fillId="21" borderId="0" xfId="0" applyFont="1" applyFill="1" applyBorder="1" applyAlignment="1">
      <alignment horizontal="center" vertical="center" wrapText="1"/>
    </xf>
    <xf numFmtId="0" fontId="9" fillId="22" borderId="49" xfId="0" applyFont="1" applyFill="1" applyBorder="1" applyAlignment="1">
      <alignment horizontal="right" vertical="center" wrapText="1" indent="1"/>
    </xf>
    <xf numFmtId="0" fontId="9" fillId="22" borderId="50" xfId="0" applyFont="1" applyFill="1" applyBorder="1" applyAlignment="1">
      <alignment horizontal="right" vertical="center" wrapText="1" indent="1"/>
    </xf>
    <xf numFmtId="0" fontId="9" fillId="22" borderId="51" xfId="0" applyFont="1" applyFill="1" applyBorder="1" applyAlignment="1">
      <alignment horizontal="right" vertical="center" wrapText="1" indent="1"/>
    </xf>
    <xf numFmtId="0" fontId="9" fillId="5" borderId="61" xfId="0" applyFont="1" applyFill="1" applyBorder="1" applyAlignment="1">
      <alignment horizontal="right" vertical="center" wrapText="1" indent="1"/>
    </xf>
    <xf numFmtId="0" fontId="9" fillId="6" borderId="62" xfId="0" applyFont="1" applyFill="1" applyBorder="1" applyAlignment="1">
      <alignment horizontal="right" vertical="center" wrapText="1" indent="1"/>
    </xf>
    <xf numFmtId="0" fontId="9" fillId="22" borderId="63" xfId="0" applyFont="1" applyFill="1" applyBorder="1" applyAlignment="1">
      <alignment horizontal="right" vertical="center" wrapText="1" indent="1"/>
    </xf>
    <xf numFmtId="0" fontId="9" fillId="6" borderId="64" xfId="0" applyFont="1" applyFill="1" applyBorder="1" applyAlignment="1">
      <alignment horizontal="right" vertical="center" wrapText="1" indent="1"/>
    </xf>
    <xf numFmtId="0" fontId="9" fillId="5" borderId="62" xfId="0" applyFont="1" applyFill="1" applyBorder="1" applyAlignment="1">
      <alignment horizontal="right" vertical="center" wrapText="1" indent="1"/>
    </xf>
    <xf numFmtId="0" fontId="9" fillId="5" borderId="64" xfId="0" applyFont="1" applyFill="1" applyBorder="1" applyAlignment="1">
      <alignment horizontal="right" vertical="center" wrapText="1" indent="1"/>
    </xf>
    <xf numFmtId="0" fontId="9" fillId="5" borderId="63" xfId="0" applyFont="1" applyFill="1" applyBorder="1" applyAlignment="1">
      <alignment horizontal="right" vertical="center" wrapText="1" indent="1"/>
    </xf>
    <xf numFmtId="0" fontId="9" fillId="22" borderId="62" xfId="0" applyFont="1" applyFill="1" applyBorder="1" applyAlignment="1">
      <alignment horizontal="right" vertical="center" wrapText="1" indent="1"/>
    </xf>
    <xf numFmtId="0" fontId="9" fillId="22" borderId="65" xfId="0" applyFont="1" applyFill="1" applyBorder="1" applyAlignment="1">
      <alignment horizontal="right" vertical="center" wrapText="1" indent="1"/>
    </xf>
    <xf numFmtId="0" fontId="38" fillId="23" borderId="36" xfId="0" applyFont="1" applyFill="1" applyBorder="1" applyAlignment="1">
      <alignment horizontal="center" vertical="center" wrapText="1"/>
    </xf>
    <xf numFmtId="0" fontId="38" fillId="23" borderId="52" xfId="0" applyFont="1" applyFill="1" applyBorder="1" applyAlignment="1">
      <alignment horizontal="center" vertical="center" wrapText="1"/>
    </xf>
    <xf numFmtId="0" fontId="38" fillId="23" borderId="66" xfId="0" applyFont="1" applyFill="1" applyBorder="1" applyAlignment="1">
      <alignment horizontal="center" vertical="center" wrapText="1"/>
    </xf>
    <xf numFmtId="0" fontId="38" fillId="23" borderId="67" xfId="0" applyFont="1" applyFill="1" applyBorder="1" applyAlignment="1">
      <alignment horizontal="center" vertical="center" wrapText="1"/>
    </xf>
    <xf numFmtId="0" fontId="39" fillId="23" borderId="0" xfId="0" applyFont="1" applyFill="1" applyBorder="1" applyAlignment="1">
      <alignment horizontal="center" vertical="center" wrapText="1"/>
    </xf>
    <xf numFmtId="0" fontId="41" fillId="24" borderId="68" xfId="0" applyFont="1" applyFill="1" applyBorder="1" applyAlignment="1">
      <alignment horizontal="right" vertical="center" wrapText="1" indent="1"/>
    </xf>
    <xf numFmtId="0" fontId="9" fillId="5" borderId="69" xfId="0" applyFont="1" applyFill="1" applyBorder="1" applyAlignment="1">
      <alignment horizontal="right" vertical="center" wrapText="1" indent="1"/>
    </xf>
    <xf numFmtId="0" fontId="9" fillId="24" borderId="70" xfId="0" applyFont="1" applyFill="1" applyBorder="1" applyAlignment="1">
      <alignment horizontal="right" vertical="center" wrapText="1" indent="1"/>
    </xf>
    <xf numFmtId="0" fontId="9" fillId="5" borderId="68" xfId="0" applyFont="1" applyFill="1" applyBorder="1" applyAlignment="1">
      <alignment horizontal="right" vertical="center" wrapText="1" indent="1"/>
    </xf>
    <xf numFmtId="0" fontId="9" fillId="6" borderId="69" xfId="0" applyFont="1" applyFill="1" applyBorder="1" applyAlignment="1">
      <alignment horizontal="right" vertical="center" wrapText="1" indent="1"/>
    </xf>
    <xf numFmtId="0" fontId="9" fillId="5" borderId="70" xfId="0" applyFont="1" applyFill="1" applyBorder="1" applyAlignment="1">
      <alignment horizontal="right" vertical="center" wrapText="1" indent="1"/>
    </xf>
    <xf numFmtId="0" fontId="9" fillId="6" borderId="68" xfId="0" applyFont="1" applyFill="1" applyBorder="1" applyAlignment="1">
      <alignment horizontal="right" vertical="center" wrapText="1" indent="1"/>
    </xf>
    <xf numFmtId="0" fontId="9" fillId="24" borderId="69" xfId="0" applyFont="1" applyFill="1" applyBorder="1" applyAlignment="1">
      <alignment horizontal="right" vertical="center" wrapText="1" indent="1"/>
    </xf>
    <xf numFmtId="0" fontId="9" fillId="24" borderId="68" xfId="0" applyFont="1" applyFill="1" applyBorder="1" applyAlignment="1">
      <alignment horizontal="right" vertical="center" wrapText="1" indent="1"/>
    </xf>
    <xf numFmtId="0" fontId="40" fillId="25" borderId="71" xfId="0" applyFont="1" applyFill="1" applyBorder="1" applyAlignment="1">
      <alignment horizontal="center" vertical="center" wrapText="1"/>
    </xf>
    <xf numFmtId="0" fontId="9" fillId="26" borderId="72" xfId="0" applyFont="1" applyFill="1" applyBorder="1" applyAlignment="1">
      <alignment horizontal="right" vertical="center" wrapText="1" indent="1"/>
    </xf>
    <xf numFmtId="0" fontId="9" fillId="26" borderId="73" xfId="0" applyFont="1" applyFill="1" applyBorder="1" applyAlignment="1">
      <alignment horizontal="right" vertical="center" wrapText="1" indent="1"/>
    </xf>
    <xf numFmtId="0" fontId="9" fillId="26" borderId="74" xfId="0" applyFont="1" applyFill="1" applyBorder="1" applyAlignment="1">
      <alignment horizontal="right" vertical="center" wrapText="1" indent="1"/>
    </xf>
    <xf numFmtId="0" fontId="42" fillId="27" borderId="75" xfId="0" applyFont="1" applyFill="1" applyBorder="1" applyAlignment="1">
      <alignment horizontal="center" vertical="center" wrapText="1"/>
    </xf>
    <xf numFmtId="0" fontId="42" fillId="27" borderId="76" xfId="0" applyFont="1" applyFill="1" applyBorder="1" applyAlignment="1">
      <alignment horizontal="center" vertical="center" wrapText="1"/>
    </xf>
    <xf numFmtId="0" fontId="40" fillId="25" borderId="77" xfId="0" applyFont="1" applyFill="1" applyBorder="1" applyAlignment="1">
      <alignment horizontal="center" vertical="center" wrapText="1"/>
    </xf>
    <xf numFmtId="0" fontId="40" fillId="25" borderId="78" xfId="0" applyFont="1" applyFill="1" applyBorder="1" applyAlignment="1">
      <alignment horizontal="center" vertical="center" wrapText="1"/>
    </xf>
    <xf numFmtId="0" fontId="9" fillId="5" borderId="75" xfId="0" applyFont="1" applyFill="1" applyBorder="1" applyAlignment="1">
      <alignment horizontal="right" vertical="center" wrapText="1" indent="1"/>
    </xf>
    <xf numFmtId="0" fontId="9" fillId="6" borderId="72" xfId="0" applyFont="1" applyFill="1" applyBorder="1" applyAlignment="1">
      <alignment horizontal="right" vertical="center" wrapText="1" indent="1"/>
    </xf>
    <xf numFmtId="0" fontId="9" fillId="5" borderId="73" xfId="0" applyFont="1" applyFill="1" applyBorder="1" applyAlignment="1">
      <alignment horizontal="right" vertical="center" wrapText="1" indent="1"/>
    </xf>
    <xf numFmtId="0" fontId="9" fillId="6" borderId="74" xfId="0" applyFont="1" applyFill="1" applyBorder="1" applyAlignment="1">
      <alignment horizontal="right" vertical="center" wrapText="1" indent="1"/>
    </xf>
    <xf numFmtId="0" fontId="9" fillId="5" borderId="72" xfId="0" applyFont="1" applyFill="1" applyBorder="1" applyAlignment="1">
      <alignment horizontal="right" vertical="center" wrapText="1" indent="1"/>
    </xf>
    <xf numFmtId="0" fontId="9" fillId="6" borderId="76" xfId="0" applyFont="1" applyFill="1" applyBorder="1" applyAlignment="1">
      <alignment horizontal="right" vertical="center" wrapText="1" indent="1"/>
    </xf>
    <xf numFmtId="0" fontId="42" fillId="27" borderId="79" xfId="0" applyFont="1" applyFill="1" applyBorder="1" applyAlignment="1">
      <alignment horizontal="center" vertical="center" wrapText="1"/>
    </xf>
    <xf numFmtId="0" fontId="43" fillId="25" borderId="0" xfId="0" applyFont="1" applyFill="1" applyBorder="1" applyAlignment="1">
      <alignment horizontal="center" vertical="center" wrapText="1"/>
    </xf>
    <xf numFmtId="0" fontId="44" fillId="27" borderId="0" xfId="0" applyFont="1" applyFill="1" applyBorder="1" applyAlignment="1">
      <alignment horizontal="center" vertical="center" wrapText="1"/>
    </xf>
    <xf numFmtId="0" fontId="9" fillId="5" borderId="0" xfId="0" applyFont="1" applyFill="1" applyAlignment="1">
      <alignment horizontal="center" vertical="center" wrapText="1"/>
    </xf>
    <xf numFmtId="166" fontId="22" fillId="5" borderId="26" xfId="0" applyNumberFormat="1" applyFont="1" applyFill="1" applyBorder="1" applyAlignment="1">
      <alignment horizontal="center" vertical="center" wrapText="1"/>
    </xf>
    <xf numFmtId="0" fontId="15" fillId="5" borderId="0" xfId="5" applyFill="1" applyAlignment="1">
      <alignment horizontal="right" vertical="top"/>
    </xf>
    <xf numFmtId="166" fontId="23" fillId="5" borderId="19" xfId="0" applyNumberFormat="1" applyFont="1" applyFill="1" applyBorder="1" applyAlignment="1">
      <alignment horizontal="center" vertical="center" wrapText="1"/>
    </xf>
    <xf numFmtId="0" fontId="20" fillId="2" borderId="0" xfId="0" applyFont="1" applyFill="1" applyBorder="1" applyAlignment="1">
      <alignment horizontal="center" vertical="center" wrapText="1"/>
    </xf>
    <xf numFmtId="0" fontId="15" fillId="9" borderId="0" xfId="5" applyFill="1" applyAlignment="1">
      <alignment horizontal="right" vertical="top"/>
    </xf>
    <xf numFmtId="0" fontId="18" fillId="11" borderId="0" xfId="0" applyFont="1" applyFill="1" applyAlignment="1">
      <alignment horizontal="left" vertical="center" wrapText="1" indent="10"/>
    </xf>
  </cellXfs>
  <cellStyles count="16">
    <cellStyle name="Calendar details" xfId="11" xr:uid="{00000000-0005-0000-0000-000000000000}"/>
    <cellStyle name="Calendar details 2" xfId="12" xr:uid="{00000000-0005-0000-0000-000001000000}"/>
    <cellStyle name="Currency" xfId="15" builtinId="4"/>
    <cellStyle name="Entry Fields" xfId="10" xr:uid="{00000000-0005-0000-0000-000003000000}"/>
    <cellStyle name="Explanatory Text" xfId="9" builtinId="53" customBuiltin="1"/>
    <cellStyle name="Followed Hyperlink" xfId="8" builtinId="9" customBuiltin="1"/>
    <cellStyle name="Heading 1" xfId="2" builtinId="16" customBuiltin="1"/>
    <cellStyle name="Heading 2" xfId="3" builtinId="17" customBuiltin="1"/>
    <cellStyle name="Heading 3" xfId="4" builtinId="18" customBuiltin="1"/>
    <cellStyle name="Heading 3 2" xfId="13" xr:uid="{00000000-0005-0000-0000-000009000000}"/>
    <cellStyle name="Heading 4" xfId="6" builtinId="19" customBuiltin="1"/>
    <cellStyle name="Hyperlink" xfId="5" builtinId="8" customBuiltin="1"/>
    <cellStyle name="Normal" xfId="0" builtinId="0" customBuiltin="1"/>
    <cellStyle name="Title" xfId="1" builtinId="15" customBuiltin="1"/>
    <cellStyle name="Year" xfId="7" xr:uid="{00000000-0005-0000-0000-00000E000000}"/>
    <cellStyle name="Year 2" xfId="14" xr:uid="{00000000-0005-0000-0000-00000F000000}"/>
  </cellStyles>
  <dxfs count="24"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24994659260841701"/>
      </font>
    </dxf>
  </dxfs>
  <tableStyles count="0" defaultTableStyle="TableStyleMedium2" defaultPivotStyle="PivotStyleLight16"/>
  <colors>
    <mruColors>
      <color rgb="FFFCDEE4"/>
      <color rgb="FFF42F4B"/>
      <color rgb="FFD7DBE2"/>
      <color rgb="FF323642"/>
      <color rgb="FFFCDFCA"/>
      <color rgb="FFED8A3A"/>
      <color rgb="FFBEC3CE"/>
      <color rgb="FFCDE3F7"/>
      <color rgb="FFCCF2ED"/>
      <color rgb="FF2078D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336741</xdr:colOff>
      <xdr:row>1</xdr:row>
      <xdr:rowOff>274763</xdr:rowOff>
    </xdr:from>
    <xdr:to>
      <xdr:col>1</xdr:col>
      <xdr:colOff>751650</xdr:colOff>
      <xdr:row>1</xdr:row>
      <xdr:rowOff>656167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52641" y="452563"/>
          <a:ext cx="414909" cy="381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12-month gold stripes">
      <a:dk1>
        <a:srgbClr val="000000"/>
      </a:dk1>
      <a:lt1>
        <a:srgbClr val="FFFFFF"/>
      </a:lt1>
      <a:dk2>
        <a:srgbClr val="1F1D00"/>
      </a:dk2>
      <a:lt2>
        <a:srgbClr val="FEFEFE"/>
      </a:lt2>
      <a:accent1>
        <a:srgbClr val="F2E900"/>
      </a:accent1>
      <a:accent2>
        <a:srgbClr val="E685C9"/>
      </a:accent2>
      <a:accent3>
        <a:srgbClr val="70D680"/>
      </a:accent3>
      <a:accent4>
        <a:srgbClr val="FF6963"/>
      </a:accent4>
      <a:accent5>
        <a:srgbClr val="61C6C5"/>
      </a:accent5>
      <a:accent6>
        <a:srgbClr val="F8A11D"/>
      </a:accent6>
      <a:hlink>
        <a:srgbClr val="61C6C5"/>
      </a:hlink>
      <a:folHlink>
        <a:srgbClr val="BFBFBF"/>
      </a:folHlink>
    </a:clrScheme>
    <a:fontScheme name="1-month gold stripes">
      <a:majorFont>
        <a:latin typeface="Trebuchet MS"/>
        <a:ea typeface=""/>
        <a:cs typeface=""/>
      </a:majorFont>
      <a:minorFont>
        <a:latin typeface="Trebuchet MS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4C00"/>
  </sheetPr>
  <dimension ref="B1:O58"/>
  <sheetViews>
    <sheetView topLeftCell="A13" zoomScale="90" zoomScaleNormal="90" workbookViewId="0">
      <selection activeCell="E7" sqref="E7"/>
    </sheetView>
  </sheetViews>
  <sheetFormatPr defaultColWidth="10.81640625" defaultRowHeight="14.4" x14ac:dyDescent="0.3"/>
  <cols>
    <col min="1" max="1" width="4.36328125" style="45" customWidth="1"/>
    <col min="2" max="2" width="20.453125" style="48" customWidth="1"/>
    <col min="3" max="14" width="15.81640625" style="50" customWidth="1"/>
    <col min="15" max="15" width="25.81640625" style="45" customWidth="1"/>
    <col min="16" max="20" width="22.81640625" style="45" customWidth="1"/>
    <col min="21" max="16384" width="10.81640625" style="45"/>
  </cols>
  <sheetData>
    <row r="1" spans="2:15" ht="37.049999999999997" customHeight="1" thickBot="1" x14ac:dyDescent="0.35">
      <c r="B1" s="52"/>
      <c r="C1" s="53"/>
      <c r="D1" s="53"/>
      <c r="E1" s="53"/>
      <c r="F1" s="53"/>
      <c r="G1" s="53"/>
      <c r="H1" s="53"/>
      <c r="I1" s="53"/>
      <c r="J1" s="53"/>
      <c r="K1" s="53"/>
      <c r="L1" s="53"/>
      <c r="M1" s="53"/>
      <c r="N1" s="53"/>
      <c r="O1" s="46"/>
    </row>
    <row r="2" spans="2:15" s="47" customFormat="1" ht="33" customHeight="1" thickBot="1" x14ac:dyDescent="0.35">
      <c r="B2" s="68" t="s">
        <v>59</v>
      </c>
      <c r="C2" s="69" t="s">
        <v>47</v>
      </c>
      <c r="D2" s="70" t="s">
        <v>48</v>
      </c>
      <c r="E2" s="93" t="s">
        <v>49</v>
      </c>
      <c r="F2" s="70" t="s">
        <v>50</v>
      </c>
      <c r="G2" s="69" t="s">
        <v>51</v>
      </c>
      <c r="H2" s="87" t="s">
        <v>52</v>
      </c>
      <c r="I2" s="100" t="s">
        <v>53</v>
      </c>
      <c r="J2" s="70" t="s">
        <v>54</v>
      </c>
      <c r="K2" s="93" t="s">
        <v>55</v>
      </c>
      <c r="L2" s="70" t="s">
        <v>56</v>
      </c>
      <c r="M2" s="69" t="s">
        <v>57</v>
      </c>
      <c r="N2" s="70" t="s">
        <v>58</v>
      </c>
      <c r="O2" s="71">
        <v>2018</v>
      </c>
    </row>
    <row r="3" spans="2:15" ht="22.05" customHeight="1" thickBot="1" x14ac:dyDescent="0.35">
      <c r="B3" s="122" t="s">
        <v>60</v>
      </c>
      <c r="C3" s="123"/>
      <c r="D3" s="123"/>
      <c r="E3" s="124"/>
      <c r="F3" s="123"/>
      <c r="G3" s="123"/>
      <c r="H3" s="124"/>
      <c r="I3" s="125"/>
      <c r="J3" s="123"/>
      <c r="K3" s="124"/>
      <c r="L3" s="123"/>
      <c r="M3" s="123"/>
      <c r="N3" s="123"/>
      <c r="O3" s="126" t="s">
        <v>61</v>
      </c>
    </row>
    <row r="4" spans="2:15" s="51" customFormat="1" ht="34.950000000000003" customHeight="1" x14ac:dyDescent="0.3">
      <c r="B4" s="54" t="s">
        <v>61</v>
      </c>
      <c r="C4" s="55">
        <v>1000</v>
      </c>
      <c r="D4" s="56">
        <v>1000</v>
      </c>
      <c r="E4" s="94">
        <v>2000</v>
      </c>
      <c r="F4" s="56">
        <v>2000</v>
      </c>
      <c r="G4" s="55"/>
      <c r="H4" s="88"/>
      <c r="I4" s="101"/>
      <c r="J4" s="56"/>
      <c r="K4" s="94"/>
      <c r="L4" s="56"/>
      <c r="M4" s="55"/>
      <c r="N4" s="56"/>
      <c r="O4" s="199">
        <f>SUM(C4:N4)</f>
        <v>6000</v>
      </c>
    </row>
    <row r="5" spans="2:15" s="51" customFormat="1" ht="34.950000000000003" customHeight="1" thickBot="1" x14ac:dyDescent="0.35">
      <c r="B5" s="57" t="s">
        <v>62</v>
      </c>
      <c r="C5" s="58"/>
      <c r="D5" s="59"/>
      <c r="E5" s="95"/>
      <c r="F5" s="59"/>
      <c r="G5" s="58"/>
      <c r="H5" s="89"/>
      <c r="I5" s="102"/>
      <c r="J5" s="59"/>
      <c r="K5" s="95"/>
      <c r="L5" s="59"/>
      <c r="M5" s="58"/>
      <c r="N5" s="59"/>
      <c r="O5" s="199"/>
    </row>
    <row r="6" spans="2:15" ht="22.05" customHeight="1" thickBot="1" x14ac:dyDescent="0.35">
      <c r="B6" s="127" t="s">
        <v>16</v>
      </c>
      <c r="C6" s="128"/>
      <c r="D6" s="128"/>
      <c r="E6" s="129"/>
      <c r="F6" s="128"/>
      <c r="G6" s="128"/>
      <c r="H6" s="129"/>
      <c r="I6" s="130"/>
      <c r="J6" s="128"/>
      <c r="K6" s="129"/>
      <c r="L6" s="128"/>
      <c r="M6" s="128"/>
      <c r="N6" s="128"/>
      <c r="O6" s="131" t="s">
        <v>61</v>
      </c>
    </row>
    <row r="7" spans="2:15" s="51" customFormat="1" ht="34.950000000000003" customHeight="1" x14ac:dyDescent="0.3">
      <c r="B7" s="54" t="s">
        <v>61</v>
      </c>
      <c r="C7" s="60">
        <v>500</v>
      </c>
      <c r="D7" s="61"/>
      <c r="E7" s="96">
        <v>456</v>
      </c>
      <c r="F7" s="61"/>
      <c r="G7" s="62"/>
      <c r="H7" s="90"/>
      <c r="I7" s="103"/>
      <c r="J7" s="63"/>
      <c r="K7" s="98"/>
      <c r="L7" s="61"/>
      <c r="M7" s="60"/>
      <c r="N7" s="61"/>
      <c r="O7" s="199">
        <f>SUM(C7:N7)</f>
        <v>956</v>
      </c>
    </row>
    <row r="8" spans="2:15" s="51" customFormat="1" ht="34.950000000000003" customHeight="1" thickBot="1" x14ac:dyDescent="0.35">
      <c r="B8" s="64" t="s">
        <v>62</v>
      </c>
      <c r="C8" s="65"/>
      <c r="D8" s="66"/>
      <c r="E8" s="97"/>
      <c r="F8" s="66"/>
      <c r="G8" s="65"/>
      <c r="H8" s="91"/>
      <c r="I8" s="104"/>
      <c r="J8" s="66"/>
      <c r="K8" s="97"/>
      <c r="L8" s="66"/>
      <c r="M8" s="65"/>
      <c r="N8" s="66"/>
      <c r="O8" s="199"/>
    </row>
    <row r="9" spans="2:15" ht="22.05" customHeight="1" thickBot="1" x14ac:dyDescent="0.35">
      <c r="B9" s="165" t="s">
        <v>17</v>
      </c>
      <c r="C9" s="153"/>
      <c r="D9" s="153"/>
      <c r="E9" s="154"/>
      <c r="F9" s="153"/>
      <c r="G9" s="153"/>
      <c r="H9" s="154"/>
      <c r="I9" s="155"/>
      <c r="J9" s="153"/>
      <c r="K9" s="154"/>
      <c r="L9" s="153"/>
      <c r="M9" s="153"/>
      <c r="N9" s="153"/>
      <c r="O9" s="166" t="s">
        <v>61</v>
      </c>
    </row>
    <row r="10" spans="2:15" s="51" customFormat="1" ht="34.950000000000003" customHeight="1" x14ac:dyDescent="0.3">
      <c r="B10" s="54" t="s">
        <v>61</v>
      </c>
      <c r="C10" s="62">
        <v>350</v>
      </c>
      <c r="D10" s="63"/>
      <c r="E10" s="98"/>
      <c r="F10" s="63"/>
      <c r="G10" s="62"/>
      <c r="H10" s="90"/>
      <c r="I10" s="103"/>
      <c r="J10" s="63"/>
      <c r="K10" s="98"/>
      <c r="L10" s="63"/>
      <c r="M10" s="62"/>
      <c r="N10" s="63"/>
      <c r="O10" s="199">
        <f>SUM(C10:N10)</f>
        <v>350</v>
      </c>
    </row>
    <row r="11" spans="2:15" s="51" customFormat="1" ht="34.950000000000003" customHeight="1" thickBot="1" x14ac:dyDescent="0.35">
      <c r="B11" s="64" t="s">
        <v>62</v>
      </c>
      <c r="C11" s="65"/>
      <c r="D11" s="66"/>
      <c r="E11" s="97"/>
      <c r="F11" s="66"/>
      <c r="G11" s="65"/>
      <c r="H11" s="91"/>
      <c r="I11" s="104"/>
      <c r="J11" s="66"/>
      <c r="K11" s="97"/>
      <c r="L11" s="66"/>
      <c r="M11" s="65"/>
      <c r="N11" s="66"/>
      <c r="O11" s="199"/>
    </row>
    <row r="12" spans="2:15" ht="22.05" customHeight="1" thickBot="1" x14ac:dyDescent="0.35">
      <c r="B12" s="186" t="s">
        <v>18</v>
      </c>
      <c r="C12" s="178"/>
      <c r="D12" s="178"/>
      <c r="E12" s="177"/>
      <c r="F12" s="178"/>
      <c r="G12" s="178"/>
      <c r="H12" s="177"/>
      <c r="I12" s="172"/>
      <c r="J12" s="178"/>
      <c r="K12" s="177"/>
      <c r="L12" s="178"/>
      <c r="M12" s="178"/>
      <c r="N12" s="178"/>
      <c r="O12" s="185" t="s">
        <v>61</v>
      </c>
    </row>
    <row r="13" spans="2:15" s="51" customFormat="1" ht="34.950000000000003" customHeight="1" x14ac:dyDescent="0.3">
      <c r="B13" s="54" t="s">
        <v>61</v>
      </c>
      <c r="C13" s="62">
        <v>345</v>
      </c>
      <c r="D13" s="63"/>
      <c r="E13" s="98"/>
      <c r="F13" s="63"/>
      <c r="G13" s="62"/>
      <c r="H13" s="90"/>
      <c r="I13" s="103"/>
      <c r="J13" s="63"/>
      <c r="K13" s="98"/>
      <c r="L13" s="63"/>
      <c r="M13" s="62"/>
      <c r="N13" s="63"/>
      <c r="O13" s="199">
        <f>SUM(C13:N13)</f>
        <v>345</v>
      </c>
    </row>
    <row r="14" spans="2:15" s="51" customFormat="1" ht="34.950000000000003" customHeight="1" thickBot="1" x14ac:dyDescent="0.35">
      <c r="B14" s="64" t="s">
        <v>62</v>
      </c>
      <c r="C14" s="65"/>
      <c r="D14" s="66"/>
      <c r="E14" s="97"/>
      <c r="F14" s="66"/>
      <c r="G14" s="65"/>
      <c r="H14" s="91"/>
      <c r="I14" s="104"/>
      <c r="J14" s="66"/>
      <c r="K14" s="97"/>
      <c r="L14" s="66"/>
      <c r="M14" s="65"/>
      <c r="N14" s="66"/>
      <c r="O14" s="199"/>
    </row>
    <row r="15" spans="2:15" ht="22.05" customHeight="1" thickBot="1" x14ac:dyDescent="0.35">
      <c r="B15" s="183" t="s">
        <v>78</v>
      </c>
      <c r="C15" s="180"/>
      <c r="D15" s="180"/>
      <c r="E15" s="181"/>
      <c r="F15" s="180"/>
      <c r="G15" s="180"/>
      <c r="H15" s="181"/>
      <c r="I15" s="182"/>
      <c r="J15" s="180"/>
      <c r="K15" s="181"/>
      <c r="L15" s="180"/>
      <c r="M15" s="180"/>
      <c r="N15" s="180"/>
      <c r="O15" s="184" t="s">
        <v>61</v>
      </c>
    </row>
    <row r="16" spans="2:15" s="51" customFormat="1" ht="34.950000000000003" customHeight="1" x14ac:dyDescent="0.3">
      <c r="B16" s="54" t="s">
        <v>61</v>
      </c>
      <c r="C16" s="62"/>
      <c r="D16" s="63"/>
      <c r="E16" s="98"/>
      <c r="F16" s="63"/>
      <c r="G16" s="62"/>
      <c r="H16" s="90"/>
      <c r="I16" s="103"/>
      <c r="J16" s="63"/>
      <c r="K16" s="98"/>
      <c r="L16" s="63"/>
      <c r="M16" s="62"/>
      <c r="N16" s="63"/>
      <c r="O16" s="199">
        <f>SUM(C16:N16)</f>
        <v>0</v>
      </c>
    </row>
    <row r="17" spans="2:15" s="51" customFormat="1" ht="34.950000000000003" customHeight="1" thickBot="1" x14ac:dyDescent="0.35">
      <c r="B17" s="64" t="s">
        <v>62</v>
      </c>
      <c r="C17" s="65"/>
      <c r="D17" s="66"/>
      <c r="E17" s="97"/>
      <c r="F17" s="66"/>
      <c r="G17" s="65"/>
      <c r="H17" s="91"/>
      <c r="I17" s="104"/>
      <c r="J17" s="66"/>
      <c r="K17" s="97"/>
      <c r="L17" s="66"/>
      <c r="M17" s="65"/>
      <c r="N17" s="66"/>
      <c r="O17" s="199"/>
    </row>
    <row r="18" spans="2:15" ht="22.05" customHeight="1" thickBot="1" x14ac:dyDescent="0.35">
      <c r="B18" s="132" t="s">
        <v>73</v>
      </c>
      <c r="C18" s="133"/>
      <c r="D18" s="133"/>
      <c r="E18" s="134"/>
      <c r="F18" s="133"/>
      <c r="G18" s="133"/>
      <c r="H18" s="134"/>
      <c r="I18" s="135"/>
      <c r="J18" s="133"/>
      <c r="K18" s="134"/>
      <c r="L18" s="133"/>
      <c r="M18" s="133"/>
      <c r="N18" s="133"/>
      <c r="O18" s="136" t="s">
        <v>61</v>
      </c>
    </row>
    <row r="19" spans="2:15" s="51" customFormat="1" ht="34.950000000000003" customHeight="1" x14ac:dyDescent="0.3">
      <c r="B19" s="54" t="s">
        <v>61</v>
      </c>
      <c r="C19" s="62"/>
      <c r="D19" s="63"/>
      <c r="E19" s="98"/>
      <c r="F19" s="63"/>
      <c r="G19" s="86"/>
      <c r="H19" s="90"/>
      <c r="I19" s="103"/>
      <c r="J19" s="63"/>
      <c r="K19" s="98"/>
      <c r="L19" s="63"/>
      <c r="M19" s="62"/>
      <c r="N19" s="63"/>
      <c r="O19" s="199">
        <f>SUM(C19:N19)</f>
        <v>0</v>
      </c>
    </row>
    <row r="20" spans="2:15" s="51" customFormat="1" ht="34.950000000000003" customHeight="1" x14ac:dyDescent="0.3">
      <c r="B20" s="64" t="s">
        <v>62</v>
      </c>
      <c r="C20" s="65"/>
      <c r="D20" s="66"/>
      <c r="E20" s="97"/>
      <c r="F20" s="66"/>
      <c r="G20" s="65"/>
      <c r="H20" s="91"/>
      <c r="I20" s="104"/>
      <c r="J20" s="66"/>
      <c r="K20" s="97"/>
      <c r="L20" s="66"/>
      <c r="M20" s="65"/>
      <c r="N20" s="66"/>
      <c r="O20" s="199"/>
    </row>
    <row r="21" spans="2:15" ht="34.950000000000003" customHeight="1" thickBot="1" x14ac:dyDescent="0.35">
      <c r="B21" s="82" t="s">
        <v>77</v>
      </c>
      <c r="C21" s="83">
        <f>SUM(C4,C7,C10,C13,C16,C19)</f>
        <v>2195</v>
      </c>
      <c r="D21" s="84">
        <f t="shared" ref="D21:N21" si="0">SUM(D4,D7,D10,D13,D16,D19)</f>
        <v>1000</v>
      </c>
      <c r="E21" s="99">
        <f t="shared" si="0"/>
        <v>2456</v>
      </c>
      <c r="F21" s="84">
        <f t="shared" si="0"/>
        <v>2000</v>
      </c>
      <c r="G21" s="83">
        <f t="shared" si="0"/>
        <v>0</v>
      </c>
      <c r="H21" s="92">
        <f t="shared" si="0"/>
        <v>0</v>
      </c>
      <c r="I21" s="105">
        <f t="shared" si="0"/>
        <v>0</v>
      </c>
      <c r="J21" s="84">
        <f t="shared" si="0"/>
        <v>0</v>
      </c>
      <c r="K21" s="99">
        <f t="shared" si="0"/>
        <v>0</v>
      </c>
      <c r="L21" s="84">
        <f t="shared" si="0"/>
        <v>0</v>
      </c>
      <c r="M21" s="83">
        <f t="shared" si="0"/>
        <v>0</v>
      </c>
      <c r="N21" s="84">
        <f t="shared" si="0"/>
        <v>0</v>
      </c>
      <c r="O21" s="85">
        <f>SUM(O16,O13,O10,O7,O4)</f>
        <v>7651</v>
      </c>
    </row>
    <row r="22" spans="2:15" ht="28.95" customHeight="1" x14ac:dyDescent="0.3">
      <c r="B22" s="52"/>
      <c r="C22" s="67"/>
      <c r="D22" s="67"/>
      <c r="E22" s="67"/>
      <c r="F22" s="67"/>
      <c r="G22" s="67"/>
      <c r="H22" s="67"/>
      <c r="I22" s="67"/>
      <c r="J22" s="67"/>
      <c r="K22" s="67"/>
      <c r="L22" s="67"/>
      <c r="M22" s="67"/>
      <c r="N22" s="67"/>
      <c r="O22" s="67"/>
    </row>
    <row r="23" spans="2:15" ht="37.049999999999997" customHeight="1" x14ac:dyDescent="0.3">
      <c r="B23" s="52"/>
      <c r="C23" s="67"/>
      <c r="D23" s="67"/>
      <c r="E23" s="67"/>
      <c r="F23" s="67"/>
      <c r="G23" s="67"/>
      <c r="H23" s="67"/>
      <c r="I23" s="67"/>
      <c r="J23" s="67"/>
      <c r="K23" s="67"/>
      <c r="L23" s="200" t="s">
        <v>68</v>
      </c>
      <c r="M23" s="200"/>
      <c r="N23" s="200"/>
      <c r="O23" s="200"/>
    </row>
    <row r="24" spans="2:15" ht="4.95" customHeight="1" x14ac:dyDescent="0.3">
      <c r="B24" s="52"/>
      <c r="C24" s="67"/>
      <c r="D24" s="67"/>
      <c r="E24" s="67"/>
      <c r="F24" s="67"/>
      <c r="G24" s="67"/>
      <c r="H24" s="67"/>
      <c r="I24" s="67"/>
      <c r="J24" s="67"/>
      <c r="K24" s="67"/>
      <c r="L24" s="196"/>
      <c r="M24" s="196"/>
      <c r="N24" s="196"/>
      <c r="O24" s="196"/>
    </row>
    <row r="25" spans="2:15" ht="51" customHeight="1" thickBot="1" x14ac:dyDescent="0.35">
      <c r="B25" s="52"/>
      <c r="C25" s="67"/>
      <c r="D25" s="67"/>
      <c r="E25" s="67"/>
      <c r="F25" s="67"/>
      <c r="G25" s="67"/>
      <c r="H25" s="67"/>
      <c r="I25" s="67"/>
      <c r="J25" s="67"/>
      <c r="K25" s="67"/>
      <c r="L25" s="197">
        <f>SUM(O16,O13,O10,O7,O4)</f>
        <v>7651</v>
      </c>
      <c r="M25" s="197"/>
      <c r="N25" s="197"/>
      <c r="O25" s="197"/>
    </row>
    <row r="26" spans="2:15" ht="22.05" customHeight="1" thickTop="1" x14ac:dyDescent="0.3">
      <c r="C26" s="49"/>
      <c r="D26" s="49"/>
      <c r="E26" s="49"/>
      <c r="F26" s="49"/>
      <c r="G26" s="49"/>
      <c r="H26" s="49"/>
      <c r="I26" s="49"/>
      <c r="J26" s="49"/>
      <c r="K26" s="49"/>
      <c r="L26" s="49"/>
      <c r="M26" s="49"/>
      <c r="N26" s="49"/>
      <c r="O26" s="49"/>
    </row>
    <row r="27" spans="2:15" ht="22.05" customHeight="1" x14ac:dyDescent="0.3">
      <c r="L27" s="198" t="s">
        <v>71</v>
      </c>
      <c r="M27" s="198"/>
      <c r="N27" s="198"/>
      <c r="O27" s="198"/>
    </row>
    <row r="28" spans="2:15" ht="22.05" customHeight="1" x14ac:dyDescent="0.3"/>
    <row r="29" spans="2:15" ht="22.05" customHeight="1" x14ac:dyDescent="0.3"/>
    <row r="30" spans="2:15" ht="22.05" customHeight="1" x14ac:dyDescent="0.3"/>
    <row r="31" spans="2:15" ht="22.05" customHeight="1" x14ac:dyDescent="0.3"/>
    <row r="32" spans="2:15" ht="22.05" customHeight="1" x14ac:dyDescent="0.3"/>
    <row r="33" ht="22.05" customHeight="1" x14ac:dyDescent="0.3"/>
    <row r="34" ht="22.05" customHeight="1" x14ac:dyDescent="0.3"/>
    <row r="35" ht="22.05" customHeight="1" x14ac:dyDescent="0.3"/>
    <row r="36" ht="22.05" customHeight="1" x14ac:dyDescent="0.3"/>
    <row r="37" ht="22.05" customHeight="1" x14ac:dyDescent="0.3"/>
    <row r="38" ht="22.05" customHeight="1" x14ac:dyDescent="0.3"/>
    <row r="39" ht="22.05" customHeight="1" x14ac:dyDescent="0.3"/>
    <row r="40" ht="22.05" customHeight="1" x14ac:dyDescent="0.3"/>
    <row r="41" ht="22.05" customHeight="1" x14ac:dyDescent="0.3"/>
    <row r="42" ht="22.05" customHeight="1" x14ac:dyDescent="0.3"/>
    <row r="43" ht="22.05" customHeight="1" x14ac:dyDescent="0.3"/>
    <row r="44" ht="22.05" customHeight="1" x14ac:dyDescent="0.3"/>
    <row r="45" ht="22.05" customHeight="1" x14ac:dyDescent="0.3"/>
    <row r="46" ht="22.05" customHeight="1" x14ac:dyDescent="0.3"/>
    <row r="47" ht="22.05" customHeight="1" x14ac:dyDescent="0.3"/>
    <row r="48" ht="22.05" customHeight="1" x14ac:dyDescent="0.3"/>
    <row r="49" ht="22.05" customHeight="1" x14ac:dyDescent="0.3"/>
    <row r="50" ht="22.05" customHeight="1" x14ac:dyDescent="0.3"/>
    <row r="51" ht="22.05" customHeight="1" x14ac:dyDescent="0.3"/>
    <row r="52" ht="22.05" customHeight="1" x14ac:dyDescent="0.3"/>
    <row r="53" ht="22.05" customHeight="1" x14ac:dyDescent="0.3"/>
    <row r="54" ht="22.05" customHeight="1" x14ac:dyDescent="0.3"/>
    <row r="55" ht="22.05" customHeight="1" x14ac:dyDescent="0.3"/>
    <row r="56" ht="22.05" customHeight="1" x14ac:dyDescent="0.3"/>
    <row r="57" ht="22.05" customHeight="1" x14ac:dyDescent="0.3"/>
    <row r="58" ht="22.05" customHeight="1" x14ac:dyDescent="0.3"/>
  </sheetData>
  <mergeCells count="10">
    <mergeCell ref="L24:O24"/>
    <mergeCell ref="L25:O25"/>
    <mergeCell ref="L27:O27"/>
    <mergeCell ref="O4:O5"/>
    <mergeCell ref="O7:O8"/>
    <mergeCell ref="O10:O11"/>
    <mergeCell ref="O13:O14"/>
    <mergeCell ref="O16:O17"/>
    <mergeCell ref="L23:O23"/>
    <mergeCell ref="O19:O20"/>
  </mergeCells>
  <hyperlinks>
    <hyperlink ref="L27" location="'Yearly Budget Example'!A1" tooltip="Navigation link back to January" display="Go to Example Budget →" xr:uid="{00000000-0004-0000-0000-000000000000}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0">
    <tabColor rgb="FFF42F4B"/>
    <pageSetUpPr fitToPage="1"/>
  </sheetPr>
  <dimension ref="B1:J36"/>
  <sheetViews>
    <sheetView showGridLines="0" topLeftCell="AA1" workbookViewId="0">
      <selection activeCell="J27" sqref="J27"/>
    </sheetView>
  </sheetViews>
  <sheetFormatPr defaultColWidth="8.81640625" defaultRowHeight="14.4" x14ac:dyDescent="0.3"/>
  <cols>
    <col min="1" max="1" width="2.81640625" style="6" customWidth="1"/>
    <col min="2" max="8" width="22.81640625" style="6" customWidth="1"/>
    <col min="9" max="9" width="8.81640625" style="6"/>
    <col min="10" max="10" width="34.6328125" style="6" customWidth="1"/>
    <col min="11" max="16384" width="8.81640625" style="6"/>
  </cols>
  <sheetData>
    <row r="1" spans="2:10" ht="30" customHeight="1" x14ac:dyDescent="0.55000000000000004">
      <c r="B1" s="15">
        <f>CalendarYear</f>
        <v>2019</v>
      </c>
      <c r="E1" s="1"/>
      <c r="F1" s="1"/>
      <c r="G1" s="1"/>
      <c r="H1" s="3"/>
      <c r="J1" s="8"/>
    </row>
    <row r="2" spans="2:10" ht="45" customHeight="1" x14ac:dyDescent="0.3">
      <c r="B2" s="4" t="s">
        <v>7</v>
      </c>
      <c r="C2" s="4"/>
      <c r="D2" s="4"/>
      <c r="E2" s="4"/>
      <c r="F2" s="2"/>
      <c r="J2" s="9"/>
    </row>
    <row r="3" spans="2:10" ht="22.05" customHeight="1" thickBot="1" x14ac:dyDescent="0.35">
      <c r="B3" s="4"/>
      <c r="C3" s="4"/>
      <c r="D3" s="4"/>
      <c r="E3" s="4"/>
      <c r="F3" s="2"/>
    </row>
    <row r="4" spans="2:10" ht="22.05" customHeight="1" thickTop="1" thickBot="1" x14ac:dyDescent="0.35">
      <c r="B4" s="23" t="s">
        <v>14</v>
      </c>
      <c r="C4" s="24" t="s">
        <v>20</v>
      </c>
      <c r="D4" s="24" t="s">
        <v>21</v>
      </c>
      <c r="E4" s="24" t="s">
        <v>20</v>
      </c>
      <c r="F4" s="24" t="s">
        <v>22</v>
      </c>
      <c r="G4" s="24" t="s">
        <v>23</v>
      </c>
      <c r="H4" s="25" t="s">
        <v>23</v>
      </c>
      <c r="J4" s="149" t="s">
        <v>15</v>
      </c>
    </row>
    <row r="5" spans="2:10" ht="22.05" customHeight="1" thickTop="1" x14ac:dyDescent="0.3">
      <c r="B5" s="14">
        <f t="array" ref="B5:H5">DaysAndWeeks+DATE(CalendarYear,8,1)-WEEKDAY(DATE(CalendarYear,8,1),(WeekStart="M")+1)+1</f>
        <v>43675</v>
      </c>
      <c r="C5" s="14">
        <v>43676</v>
      </c>
      <c r="D5" s="14">
        <v>43677</v>
      </c>
      <c r="E5" s="14">
        <v>43678</v>
      </c>
      <c r="F5" s="14">
        <v>43679</v>
      </c>
      <c r="G5" s="14">
        <v>43680</v>
      </c>
      <c r="H5" s="14">
        <v>43681</v>
      </c>
      <c r="J5" s="150" t="s">
        <v>60</v>
      </c>
    </row>
    <row r="6" spans="2:10" ht="22.05" customHeight="1" x14ac:dyDescent="0.3">
      <c r="B6" s="14"/>
      <c r="C6" s="14"/>
      <c r="D6" s="14"/>
      <c r="E6" s="14"/>
      <c r="F6" s="14"/>
      <c r="G6" s="14"/>
      <c r="H6" s="14"/>
      <c r="J6" s="152" t="s">
        <v>16</v>
      </c>
    </row>
    <row r="7" spans="2:10" ht="22.05" customHeight="1" x14ac:dyDescent="0.3">
      <c r="B7" s="14"/>
      <c r="C7" s="14"/>
      <c r="D7" s="14"/>
      <c r="E7" s="14"/>
      <c r="F7" s="14"/>
      <c r="G7" s="14"/>
      <c r="H7" s="14"/>
      <c r="J7" s="169" t="s">
        <v>17</v>
      </c>
    </row>
    <row r="8" spans="2:10" ht="22.05" customHeight="1" x14ac:dyDescent="0.3">
      <c r="B8" s="14"/>
      <c r="C8" s="14"/>
      <c r="D8" s="14"/>
      <c r="E8" s="14"/>
      <c r="F8" s="14"/>
      <c r="G8" s="14"/>
      <c r="H8" s="14"/>
      <c r="J8" s="194" t="s">
        <v>18</v>
      </c>
    </row>
    <row r="9" spans="2:10" ht="22.05" customHeight="1" x14ac:dyDescent="0.3">
      <c r="B9" s="14"/>
      <c r="C9" s="14"/>
      <c r="D9" s="14"/>
      <c r="E9" s="14"/>
      <c r="F9" s="14"/>
      <c r="G9" s="14"/>
      <c r="H9" s="14"/>
      <c r="J9" s="195" t="s">
        <v>19</v>
      </c>
    </row>
    <row r="10" spans="2:10" ht="22.05" customHeight="1" x14ac:dyDescent="0.3">
      <c r="B10" s="34">
        <f t="array" ref="B10:H10">DaysAndWeeks+DATE(CalendarYear,8,1)-WEEKDAY(DATE(CalendarYear,8,1),(WeekStart="M")+1)+8</f>
        <v>43682</v>
      </c>
      <c r="C10" s="34">
        <v>43683</v>
      </c>
      <c r="D10" s="34">
        <v>43684</v>
      </c>
      <c r="E10" s="34">
        <v>43685</v>
      </c>
      <c r="F10" s="34">
        <v>43686</v>
      </c>
      <c r="G10" s="34">
        <v>43687</v>
      </c>
      <c r="H10" s="34">
        <v>43688</v>
      </c>
      <c r="J10" s="151" t="s">
        <v>73</v>
      </c>
    </row>
    <row r="11" spans="2:10" ht="22.05" customHeight="1" x14ac:dyDescent="0.3">
      <c r="B11" s="35"/>
      <c r="C11" s="35"/>
      <c r="D11" s="35"/>
      <c r="E11" s="35"/>
      <c r="F11" s="35"/>
      <c r="G11" s="35"/>
      <c r="H11" s="35"/>
    </row>
    <row r="12" spans="2:10" ht="22.05" customHeight="1" x14ac:dyDescent="0.3">
      <c r="B12" s="35"/>
      <c r="C12" s="35"/>
      <c r="D12" s="35"/>
      <c r="E12" s="35"/>
      <c r="F12" s="35"/>
      <c r="G12" s="35"/>
      <c r="H12" s="35"/>
    </row>
    <row r="13" spans="2:10" ht="22.05" customHeight="1" x14ac:dyDescent="0.3">
      <c r="B13" s="35"/>
      <c r="C13" s="35"/>
      <c r="D13" s="35"/>
      <c r="E13" s="35"/>
      <c r="F13" s="35"/>
      <c r="G13" s="35"/>
      <c r="H13" s="35"/>
    </row>
    <row r="14" spans="2:10" ht="22.05" customHeight="1" x14ac:dyDescent="0.3">
      <c r="B14" s="36"/>
      <c r="C14" s="36"/>
      <c r="D14" s="36"/>
      <c r="E14" s="36"/>
      <c r="F14" s="36"/>
      <c r="G14" s="36"/>
      <c r="H14" s="36"/>
    </row>
    <row r="15" spans="2:10" ht="22.05" customHeight="1" x14ac:dyDescent="0.3">
      <c r="B15" s="34">
        <f t="array" ref="B15:H15">DaysAndWeeks+DATE(CalendarYear,8,1)-WEEKDAY(DATE(CalendarYear,8,1),(WeekStart="M")+1)+15</f>
        <v>43689</v>
      </c>
      <c r="C15" s="34">
        <v>43690</v>
      </c>
      <c r="D15" s="34">
        <v>43691</v>
      </c>
      <c r="E15" s="34">
        <v>43692</v>
      </c>
      <c r="F15" s="34">
        <v>43693</v>
      </c>
      <c r="G15" s="34">
        <v>43694</v>
      </c>
      <c r="H15" s="34">
        <v>43695</v>
      </c>
      <c r="J15" s="9"/>
    </row>
    <row r="16" spans="2:10" ht="22.05" customHeight="1" x14ac:dyDescent="0.3">
      <c r="B16" s="35"/>
      <c r="C16" s="35"/>
      <c r="D16" s="35"/>
      <c r="E16" s="35"/>
      <c r="F16" s="35"/>
      <c r="G16" s="35"/>
      <c r="H16" s="35"/>
      <c r="J16" s="9"/>
    </row>
    <row r="17" spans="2:10" ht="22.05" customHeight="1" x14ac:dyDescent="0.3">
      <c r="B17" s="35"/>
      <c r="C17" s="35"/>
      <c r="D17" s="35"/>
      <c r="E17" s="35"/>
      <c r="F17" s="35"/>
      <c r="G17" s="35"/>
      <c r="H17" s="35"/>
      <c r="J17" s="9"/>
    </row>
    <row r="18" spans="2:10" ht="22.05" customHeight="1" x14ac:dyDescent="0.3">
      <c r="B18" s="35"/>
      <c r="C18" s="35"/>
      <c r="D18" s="35"/>
      <c r="E18" s="35"/>
      <c r="F18" s="35"/>
      <c r="G18" s="35"/>
      <c r="H18" s="35"/>
      <c r="J18" s="9"/>
    </row>
    <row r="19" spans="2:10" ht="22.05" customHeight="1" x14ac:dyDescent="0.3">
      <c r="B19" s="36"/>
      <c r="C19" s="36"/>
      <c r="D19" s="36"/>
      <c r="E19" s="36"/>
      <c r="F19" s="36"/>
      <c r="G19" s="36"/>
      <c r="H19" s="36"/>
      <c r="J19" s="9"/>
    </row>
    <row r="20" spans="2:10" ht="22.05" customHeight="1" x14ac:dyDescent="0.3">
      <c r="B20" s="34">
        <f t="array" ref="B20:H20">DaysAndWeeks+DATE(CalendarYear,8,1)-WEEKDAY(DATE(CalendarYear,8,1),(WeekStart="M")+1)+22</f>
        <v>43696</v>
      </c>
      <c r="C20" s="34">
        <v>43697</v>
      </c>
      <c r="D20" s="34">
        <v>43698</v>
      </c>
      <c r="E20" s="34">
        <v>43699</v>
      </c>
      <c r="F20" s="34">
        <v>43700</v>
      </c>
      <c r="G20" s="34">
        <v>43701</v>
      </c>
      <c r="H20" s="34">
        <v>43702</v>
      </c>
      <c r="J20" s="9"/>
    </row>
    <row r="21" spans="2:10" ht="22.05" customHeight="1" x14ac:dyDescent="0.3">
      <c r="B21" s="35"/>
      <c r="C21" s="35"/>
      <c r="D21" s="35"/>
      <c r="E21" s="35"/>
      <c r="F21" s="35"/>
      <c r="G21" s="35"/>
      <c r="H21" s="35"/>
      <c r="J21" s="9"/>
    </row>
    <row r="22" spans="2:10" ht="22.05" customHeight="1" x14ac:dyDescent="0.3">
      <c r="B22" s="35"/>
      <c r="C22" s="35"/>
      <c r="D22" s="35"/>
      <c r="E22" s="35"/>
      <c r="F22" s="35"/>
      <c r="G22" s="35"/>
      <c r="H22" s="35"/>
      <c r="J22" s="9"/>
    </row>
    <row r="23" spans="2:10" ht="22.05" customHeight="1" x14ac:dyDescent="0.3">
      <c r="B23" s="35"/>
      <c r="C23" s="35"/>
      <c r="D23" s="35"/>
      <c r="E23" s="35"/>
      <c r="F23" s="35"/>
      <c r="G23" s="35"/>
      <c r="H23" s="35"/>
      <c r="J23" s="9"/>
    </row>
    <row r="24" spans="2:10" ht="22.05" customHeight="1" x14ac:dyDescent="0.3">
      <c r="B24" s="36"/>
      <c r="C24" s="36"/>
      <c r="D24" s="36"/>
      <c r="E24" s="36"/>
      <c r="F24" s="36"/>
      <c r="G24" s="36"/>
      <c r="H24" s="36"/>
      <c r="J24" s="9"/>
    </row>
    <row r="25" spans="2:10" ht="22.05" customHeight="1" x14ac:dyDescent="0.3">
      <c r="B25" s="34">
        <f t="array" ref="B25:H25">DaysAndWeeks+DATE(CalendarYear,8,1)-WEEKDAY(DATE(CalendarYear,8,1),(WeekStart="M")+1)+29</f>
        <v>43703</v>
      </c>
      <c r="C25" s="34">
        <v>43704</v>
      </c>
      <c r="D25" s="34">
        <v>43705</v>
      </c>
      <c r="E25" s="34">
        <v>43706</v>
      </c>
      <c r="F25" s="34">
        <v>43707</v>
      </c>
      <c r="G25" s="34">
        <v>43708</v>
      </c>
      <c r="H25" s="34">
        <v>43709</v>
      </c>
      <c r="J25" s="9"/>
    </row>
    <row r="26" spans="2:10" ht="22.05" customHeight="1" x14ac:dyDescent="0.3">
      <c r="B26" s="35"/>
      <c r="C26" s="35"/>
      <c r="D26" s="35"/>
      <c r="E26" s="35"/>
      <c r="F26" s="35"/>
      <c r="G26" s="35"/>
      <c r="H26" s="35"/>
      <c r="J26" s="9"/>
    </row>
    <row r="27" spans="2:10" ht="22.05" customHeight="1" x14ac:dyDescent="0.3">
      <c r="B27" s="35"/>
      <c r="C27" s="35"/>
      <c r="D27" s="35"/>
      <c r="E27" s="35"/>
      <c r="F27" s="35"/>
      <c r="G27" s="35"/>
      <c r="H27" s="35"/>
      <c r="J27" s="9"/>
    </row>
    <row r="28" spans="2:10" ht="22.05" customHeight="1" x14ac:dyDescent="0.3">
      <c r="B28" s="35"/>
      <c r="C28" s="35"/>
      <c r="D28" s="35"/>
      <c r="E28" s="35"/>
      <c r="F28" s="35"/>
      <c r="G28" s="35"/>
      <c r="H28" s="35"/>
      <c r="J28" s="9"/>
    </row>
    <row r="29" spans="2:10" ht="22.05" customHeight="1" thickBot="1" x14ac:dyDescent="0.35">
      <c r="B29" s="36"/>
      <c r="C29" s="36"/>
      <c r="D29" s="36"/>
      <c r="E29" s="36"/>
      <c r="F29" s="36"/>
      <c r="G29" s="36"/>
      <c r="H29" s="36"/>
      <c r="J29" s="9"/>
    </row>
    <row r="30" spans="2:10" ht="15" thickTop="1" x14ac:dyDescent="0.3">
      <c r="B30" s="12"/>
      <c r="C30" s="12"/>
      <c r="D30" s="12"/>
      <c r="E30" s="12"/>
      <c r="F30" s="12"/>
      <c r="G30" s="12"/>
      <c r="H30" s="12"/>
      <c r="J30" s="9"/>
    </row>
    <row r="31" spans="2:10" ht="18" x14ac:dyDescent="0.3">
      <c r="G31" s="3" t="s">
        <v>31</v>
      </c>
      <c r="H31" s="3" t="s">
        <v>42</v>
      </c>
      <c r="J31" s="9"/>
    </row>
    <row r="32" spans="2:10" x14ac:dyDescent="0.3">
      <c r="J32" s="9"/>
    </row>
    <row r="33" spans="10:10" x14ac:dyDescent="0.3">
      <c r="J33" s="9"/>
    </row>
    <row r="34" spans="10:10" x14ac:dyDescent="0.3">
      <c r="J34" s="9"/>
    </row>
    <row r="35" spans="10:10" x14ac:dyDescent="0.3">
      <c r="J35" s="9"/>
    </row>
    <row r="36" spans="10:10" x14ac:dyDescent="0.3">
      <c r="J36" s="9"/>
    </row>
  </sheetData>
  <conditionalFormatting sqref="B5:G8">
    <cfRule type="expression" dxfId="9" priority="2">
      <formula>DAY(B5)&gt;8</formula>
    </cfRule>
  </conditionalFormatting>
  <conditionalFormatting sqref="B25:H29">
    <cfRule type="expression" dxfId="8" priority="1">
      <formula>AND(DAY(B25)&gt;=1,DAY(B25)&lt;=15)</formula>
    </cfRule>
  </conditionalFormatting>
  <hyperlinks>
    <hyperlink ref="H31" location="SEPTEMBER!A1" tooltip="Navigation link to the next month" display="JULY -&gt;" xr:uid="{00000000-0004-0000-0A00-000000000000}"/>
    <hyperlink ref="G31" location="JULY!A1" tooltip="Navigation link to the previous month" display="&lt;- MAY" xr:uid="{00000000-0004-0000-0A00-000001000000}"/>
  </hyperlinks>
  <printOptions horizontalCentered="1"/>
  <pageMargins left="0.09" right="0.5" top="0.75" bottom="0.75" header="0.3" footer="0.3"/>
  <pageSetup fitToHeight="0" orientation="landscape" horizontalDpi="4294967293" verticalDpi="20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1">
    <tabColor rgb="FF49BAD4"/>
    <pageSetUpPr fitToPage="1"/>
  </sheetPr>
  <dimension ref="B1:J36"/>
  <sheetViews>
    <sheetView showGridLines="0" workbookViewId="0">
      <selection activeCell="J25" sqref="J25"/>
    </sheetView>
  </sheetViews>
  <sheetFormatPr defaultColWidth="8.81640625" defaultRowHeight="14.4" x14ac:dyDescent="0.3"/>
  <cols>
    <col min="1" max="1" width="2.81640625" style="6" customWidth="1"/>
    <col min="2" max="8" width="22.81640625" style="6" customWidth="1"/>
    <col min="9" max="9" width="8.81640625" style="6"/>
    <col min="10" max="10" width="34.6328125" style="6" customWidth="1"/>
    <col min="11" max="16384" width="8.81640625" style="6"/>
  </cols>
  <sheetData>
    <row r="1" spans="2:10" ht="30" customHeight="1" x14ac:dyDescent="0.55000000000000004">
      <c r="B1" s="15">
        <f>CalendarYear</f>
        <v>2019</v>
      </c>
      <c r="E1" s="1"/>
      <c r="F1" s="1"/>
      <c r="G1" s="1"/>
      <c r="H1" s="3"/>
      <c r="J1" s="8"/>
    </row>
    <row r="2" spans="2:10" ht="45" customHeight="1" x14ac:dyDescent="0.3">
      <c r="B2" s="4" t="s">
        <v>8</v>
      </c>
      <c r="C2" s="4"/>
      <c r="D2" s="4"/>
      <c r="E2" s="4"/>
      <c r="F2" s="2"/>
      <c r="J2" s="9"/>
    </row>
    <row r="3" spans="2:10" ht="22.05" customHeight="1" thickBot="1" x14ac:dyDescent="0.35">
      <c r="B3" s="4"/>
      <c r="C3" s="4"/>
      <c r="D3" s="4"/>
      <c r="E3" s="4"/>
      <c r="F3" s="2"/>
    </row>
    <row r="4" spans="2:10" ht="22.05" customHeight="1" thickTop="1" thickBot="1" x14ac:dyDescent="0.35">
      <c r="B4" s="23" t="s">
        <v>14</v>
      </c>
      <c r="C4" s="24" t="s">
        <v>20</v>
      </c>
      <c r="D4" s="24" t="s">
        <v>21</v>
      </c>
      <c r="E4" s="24" t="s">
        <v>20</v>
      </c>
      <c r="F4" s="24" t="s">
        <v>22</v>
      </c>
      <c r="G4" s="24" t="s">
        <v>23</v>
      </c>
      <c r="H4" s="25" t="s">
        <v>23</v>
      </c>
      <c r="J4" s="149" t="s">
        <v>15</v>
      </c>
    </row>
    <row r="5" spans="2:10" ht="22.05" customHeight="1" thickTop="1" x14ac:dyDescent="0.3">
      <c r="B5" s="14">
        <f t="array" ref="B5:H5">DaysAndWeeks+DATE(CalendarYear,9,1)-WEEKDAY(DATE(CalendarYear,9,1),(WeekStart="M")+1)+1</f>
        <v>43703</v>
      </c>
      <c r="C5" s="14">
        <v>43704</v>
      </c>
      <c r="D5" s="14">
        <v>43705</v>
      </c>
      <c r="E5" s="14">
        <v>43706</v>
      </c>
      <c r="F5" s="14">
        <v>43707</v>
      </c>
      <c r="G5" s="14">
        <v>43708</v>
      </c>
      <c r="H5" s="14">
        <v>43709</v>
      </c>
      <c r="J5" s="150" t="s">
        <v>60</v>
      </c>
    </row>
    <row r="6" spans="2:10" ht="22.05" customHeight="1" x14ac:dyDescent="0.3">
      <c r="B6" s="14"/>
      <c r="C6" s="14"/>
      <c r="D6" s="14"/>
      <c r="E6" s="14"/>
      <c r="F6" s="14"/>
      <c r="G6" s="14"/>
      <c r="H6" s="14"/>
      <c r="J6" s="152" t="s">
        <v>16</v>
      </c>
    </row>
    <row r="7" spans="2:10" ht="22.05" customHeight="1" x14ac:dyDescent="0.3">
      <c r="B7" s="14"/>
      <c r="C7" s="14"/>
      <c r="D7" s="14"/>
      <c r="E7" s="14"/>
      <c r="F7" s="14"/>
      <c r="G7" s="14"/>
      <c r="H7" s="14"/>
      <c r="J7" s="169" t="s">
        <v>17</v>
      </c>
    </row>
    <row r="8" spans="2:10" ht="22.05" customHeight="1" x14ac:dyDescent="0.3">
      <c r="B8" s="14"/>
      <c r="C8" s="14"/>
      <c r="D8" s="14"/>
      <c r="E8" s="14"/>
      <c r="F8" s="14"/>
      <c r="G8" s="14"/>
      <c r="H8" s="14"/>
      <c r="J8" s="194" t="s">
        <v>18</v>
      </c>
    </row>
    <row r="9" spans="2:10" ht="22.05" customHeight="1" x14ac:dyDescent="0.3">
      <c r="B9" s="14"/>
      <c r="C9" s="14"/>
      <c r="D9" s="14"/>
      <c r="E9" s="14"/>
      <c r="F9" s="14"/>
      <c r="G9" s="14"/>
      <c r="H9" s="14"/>
      <c r="J9" s="195" t="s">
        <v>19</v>
      </c>
    </row>
    <row r="10" spans="2:10" ht="22.05" customHeight="1" x14ac:dyDescent="0.3">
      <c r="B10" s="34">
        <f t="array" ref="B10:H10">DaysAndWeeks+DATE(CalendarYear,9,1)-WEEKDAY(DATE(CalendarYear,9,1),(WeekStart="M")+1)+8</f>
        <v>43710</v>
      </c>
      <c r="C10" s="34">
        <v>43711</v>
      </c>
      <c r="D10" s="34">
        <v>43712</v>
      </c>
      <c r="E10" s="34">
        <v>43713</v>
      </c>
      <c r="F10" s="34">
        <v>43714</v>
      </c>
      <c r="G10" s="34">
        <v>43715</v>
      </c>
      <c r="H10" s="34">
        <v>43716</v>
      </c>
      <c r="J10" s="151" t="s">
        <v>73</v>
      </c>
    </row>
    <row r="11" spans="2:10" ht="22.05" customHeight="1" x14ac:dyDescent="0.3">
      <c r="B11" s="35"/>
      <c r="C11" s="35"/>
      <c r="D11" s="35"/>
      <c r="E11" s="35"/>
      <c r="F11" s="35"/>
      <c r="G11" s="35"/>
      <c r="H11" s="35"/>
    </row>
    <row r="12" spans="2:10" ht="22.05" customHeight="1" x14ac:dyDescent="0.3">
      <c r="B12" s="35"/>
      <c r="C12" s="35"/>
      <c r="D12" s="35"/>
      <c r="E12" s="35"/>
      <c r="F12" s="35"/>
      <c r="G12" s="35"/>
      <c r="H12" s="35"/>
    </row>
    <row r="13" spans="2:10" ht="22.05" customHeight="1" x14ac:dyDescent="0.3">
      <c r="B13" s="35"/>
      <c r="C13" s="35"/>
      <c r="D13" s="35"/>
      <c r="E13" s="35"/>
      <c r="F13" s="35"/>
      <c r="G13" s="35"/>
      <c r="H13" s="35"/>
    </row>
    <row r="14" spans="2:10" ht="22.05" customHeight="1" x14ac:dyDescent="0.3">
      <c r="B14" s="36"/>
      <c r="C14" s="36"/>
      <c r="D14" s="36"/>
      <c r="E14" s="36"/>
      <c r="F14" s="36"/>
      <c r="G14" s="36"/>
      <c r="H14" s="36"/>
    </row>
    <row r="15" spans="2:10" ht="22.05" customHeight="1" x14ac:dyDescent="0.3">
      <c r="B15" s="34">
        <f t="array" ref="B15:H15">DaysAndWeeks+DATE(CalendarYear,9,1)-WEEKDAY(DATE(CalendarYear,9,1),(WeekStart="M")+1)+15</f>
        <v>43717</v>
      </c>
      <c r="C15" s="34">
        <v>43718</v>
      </c>
      <c r="D15" s="34">
        <v>43719</v>
      </c>
      <c r="E15" s="34">
        <v>43720</v>
      </c>
      <c r="F15" s="34">
        <v>43721</v>
      </c>
      <c r="G15" s="34">
        <v>43722</v>
      </c>
      <c r="H15" s="34">
        <v>43723</v>
      </c>
      <c r="J15" s="9"/>
    </row>
    <row r="16" spans="2:10" ht="22.05" customHeight="1" x14ac:dyDescent="0.3">
      <c r="B16" s="35"/>
      <c r="C16" s="35"/>
      <c r="D16" s="35"/>
      <c r="E16" s="35"/>
      <c r="F16" s="35"/>
      <c r="G16" s="35"/>
      <c r="H16" s="35"/>
      <c r="J16" s="9"/>
    </row>
    <row r="17" spans="2:10" ht="22.05" customHeight="1" x14ac:dyDescent="0.3">
      <c r="B17" s="35"/>
      <c r="C17" s="35"/>
      <c r="D17" s="35"/>
      <c r="E17" s="35"/>
      <c r="F17" s="35"/>
      <c r="G17" s="35"/>
      <c r="H17" s="35"/>
      <c r="J17" s="9"/>
    </row>
    <row r="18" spans="2:10" ht="22.05" customHeight="1" x14ac:dyDescent="0.3">
      <c r="B18" s="35"/>
      <c r="C18" s="35"/>
      <c r="D18" s="35"/>
      <c r="E18" s="35"/>
      <c r="F18" s="35"/>
      <c r="G18" s="35"/>
      <c r="H18" s="35"/>
      <c r="J18" s="9"/>
    </row>
    <row r="19" spans="2:10" ht="22.05" customHeight="1" x14ac:dyDescent="0.3">
      <c r="B19" s="36"/>
      <c r="C19" s="36"/>
      <c r="D19" s="36"/>
      <c r="E19" s="36"/>
      <c r="F19" s="36"/>
      <c r="G19" s="36"/>
      <c r="H19" s="36"/>
      <c r="J19" s="9"/>
    </row>
    <row r="20" spans="2:10" ht="22.05" customHeight="1" x14ac:dyDescent="0.3">
      <c r="B20" s="14">
        <f t="array" ref="B20:H20">DaysAndWeeks+DATE(CalendarYear,9,1)-WEEKDAY(DATE(CalendarYear,9,1),(WeekStart="M")+1)+22</f>
        <v>43724</v>
      </c>
      <c r="C20" s="14">
        <v>43725</v>
      </c>
      <c r="D20" s="14">
        <v>43726</v>
      </c>
      <c r="E20" s="14">
        <v>43727</v>
      </c>
      <c r="F20" s="14">
        <v>43728</v>
      </c>
      <c r="G20" s="14">
        <v>43729</v>
      </c>
      <c r="H20" s="14">
        <v>43730</v>
      </c>
      <c r="J20" s="9"/>
    </row>
    <row r="21" spans="2:10" ht="22.05" customHeight="1" x14ac:dyDescent="0.3">
      <c r="B21" s="14"/>
      <c r="C21" s="14"/>
      <c r="D21" s="14"/>
      <c r="E21" s="14"/>
      <c r="F21" s="14"/>
      <c r="G21" s="14"/>
      <c r="H21" s="14"/>
      <c r="J21" s="9"/>
    </row>
    <row r="22" spans="2:10" ht="22.05" customHeight="1" x14ac:dyDescent="0.3">
      <c r="B22" s="14"/>
      <c r="C22" s="14"/>
      <c r="D22" s="14"/>
      <c r="E22" s="14"/>
      <c r="F22" s="14"/>
      <c r="G22" s="14"/>
      <c r="H22" s="14"/>
      <c r="J22" s="9"/>
    </row>
    <row r="23" spans="2:10" ht="22.05" customHeight="1" x14ac:dyDescent="0.3">
      <c r="B23" s="14"/>
      <c r="C23" s="14"/>
      <c r="D23" s="14"/>
      <c r="E23" s="14"/>
      <c r="F23" s="14"/>
      <c r="G23" s="14"/>
      <c r="H23" s="14"/>
      <c r="J23" s="9"/>
    </row>
    <row r="24" spans="2:10" ht="22.05" customHeight="1" x14ac:dyDescent="0.3">
      <c r="B24" s="14"/>
      <c r="C24" s="14"/>
      <c r="D24" s="14"/>
      <c r="E24" s="14"/>
      <c r="F24" s="14"/>
      <c r="G24" s="14"/>
      <c r="H24" s="14"/>
      <c r="J24" s="9"/>
    </row>
    <row r="25" spans="2:10" ht="22.05" customHeight="1" x14ac:dyDescent="0.3">
      <c r="B25" s="34">
        <f t="array" ref="B25:H25">DaysAndWeeks+DATE(CalendarYear,9,1)-WEEKDAY(DATE(CalendarYear,9,1),(WeekStart="M")+1)+29</f>
        <v>43731</v>
      </c>
      <c r="C25" s="34">
        <v>43732</v>
      </c>
      <c r="D25" s="34">
        <v>43733</v>
      </c>
      <c r="E25" s="34">
        <v>43734</v>
      </c>
      <c r="F25" s="34">
        <v>43735</v>
      </c>
      <c r="G25" s="34">
        <v>43736</v>
      </c>
      <c r="H25" s="34">
        <v>43737</v>
      </c>
      <c r="J25" s="9"/>
    </row>
    <row r="26" spans="2:10" ht="22.05" customHeight="1" x14ac:dyDescent="0.3">
      <c r="B26" s="35"/>
      <c r="C26" s="35"/>
      <c r="D26" s="35"/>
      <c r="E26" s="35"/>
      <c r="F26" s="35"/>
      <c r="G26" s="35"/>
      <c r="H26" s="35"/>
      <c r="J26" s="9"/>
    </row>
    <row r="27" spans="2:10" ht="22.05" customHeight="1" x14ac:dyDescent="0.3">
      <c r="B27" s="35"/>
      <c r="C27" s="35"/>
      <c r="D27" s="35"/>
      <c r="E27" s="35"/>
      <c r="F27" s="35"/>
      <c r="G27" s="35"/>
      <c r="H27" s="35"/>
      <c r="J27" s="9"/>
    </row>
    <row r="28" spans="2:10" ht="22.05" customHeight="1" x14ac:dyDescent="0.3">
      <c r="B28" s="35"/>
      <c r="C28" s="35"/>
      <c r="D28" s="35"/>
      <c r="E28" s="35"/>
      <c r="F28" s="35"/>
      <c r="G28" s="35"/>
      <c r="H28" s="35"/>
      <c r="J28" s="9"/>
    </row>
    <row r="29" spans="2:10" ht="22.05" customHeight="1" x14ac:dyDescent="0.3">
      <c r="B29" s="36"/>
      <c r="C29" s="36"/>
      <c r="D29" s="36"/>
      <c r="E29" s="36"/>
      <c r="F29" s="36"/>
      <c r="G29" s="36"/>
      <c r="H29" s="36"/>
      <c r="J29" s="9"/>
    </row>
    <row r="30" spans="2:10" ht="22.05" customHeight="1" x14ac:dyDescent="0.3">
      <c r="B30" s="14">
        <f t="array" ref="B30:H30">DaysAndWeeks+DATE(CalendarYear,9,1)-WEEKDAY(DATE(CalendarYear,9,1),(WeekStart="M")+1)+36</f>
        <v>43738</v>
      </c>
      <c r="C30" s="14">
        <v>43739</v>
      </c>
      <c r="D30" s="14">
        <v>43740</v>
      </c>
      <c r="E30" s="14">
        <v>43741</v>
      </c>
      <c r="F30" s="14">
        <v>43742</v>
      </c>
      <c r="G30" s="14">
        <v>43743</v>
      </c>
      <c r="H30" s="14">
        <v>43744</v>
      </c>
      <c r="J30" s="9"/>
    </row>
    <row r="31" spans="2:10" ht="22.05" customHeight="1" x14ac:dyDescent="0.3">
      <c r="B31" s="14"/>
      <c r="C31" s="14"/>
      <c r="D31" s="14"/>
      <c r="E31" s="14"/>
      <c r="F31" s="14"/>
      <c r="G31" s="14"/>
      <c r="H31" s="14"/>
      <c r="J31" s="9"/>
    </row>
    <row r="32" spans="2:10" ht="22.05" customHeight="1" x14ac:dyDescent="0.3">
      <c r="B32" s="14"/>
      <c r="C32" s="14"/>
      <c r="D32" s="14"/>
      <c r="E32" s="14"/>
      <c r="F32" s="14"/>
      <c r="G32" s="14"/>
      <c r="H32" s="14"/>
      <c r="J32" s="9"/>
    </row>
    <row r="33" spans="2:10" ht="22.05" customHeight="1" thickBot="1" x14ac:dyDescent="0.35">
      <c r="B33" s="14"/>
      <c r="C33" s="14"/>
      <c r="D33" s="14"/>
      <c r="E33" s="14"/>
      <c r="F33" s="14"/>
      <c r="G33" s="14"/>
      <c r="H33" s="14"/>
      <c r="J33" s="9"/>
    </row>
    <row r="34" spans="2:10" ht="15" thickTop="1" x14ac:dyDescent="0.3">
      <c r="B34" s="12"/>
      <c r="C34" s="12"/>
      <c r="D34" s="12"/>
      <c r="E34" s="12"/>
      <c r="F34" s="12"/>
      <c r="G34" s="12"/>
      <c r="H34" s="12"/>
      <c r="J34" s="9"/>
    </row>
    <row r="35" spans="2:10" ht="18" x14ac:dyDescent="0.3">
      <c r="G35" s="3" t="s">
        <v>32</v>
      </c>
      <c r="H35" s="3" t="s">
        <v>43</v>
      </c>
      <c r="J35" s="9"/>
    </row>
    <row r="36" spans="2:10" x14ac:dyDescent="0.3">
      <c r="J36" s="9"/>
    </row>
  </sheetData>
  <conditionalFormatting sqref="B5:G8">
    <cfRule type="expression" dxfId="7" priority="2">
      <formula>DAY(B5)&gt;8</formula>
    </cfRule>
  </conditionalFormatting>
  <conditionalFormatting sqref="B25:H33">
    <cfRule type="expression" dxfId="6" priority="1">
      <formula>AND(DAY(B25)&gt;=1,DAY(B25)&lt;=15)</formula>
    </cfRule>
  </conditionalFormatting>
  <hyperlinks>
    <hyperlink ref="H35" location="OCTOBER!A1" tooltip="Navigation link to the next month" display="JULY -&gt;" xr:uid="{00000000-0004-0000-0B00-000000000000}"/>
    <hyperlink ref="G35" location="AUGUST!A1" tooltip="Navigation link to the previous month" display="&lt;- MAY" xr:uid="{00000000-0004-0000-0B00-000001000000}"/>
  </hyperlinks>
  <printOptions horizontalCentered="1"/>
  <pageMargins left="0.09" right="0.5" top="0.75" bottom="0.75" header="0.3" footer="0.3"/>
  <pageSetup fitToHeight="0" orientation="landscape" horizontalDpi="4294967293" verticalDpi="20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12">
    <tabColor rgb="FFFF4201"/>
    <pageSetUpPr fitToPage="1"/>
  </sheetPr>
  <dimension ref="B1:J36"/>
  <sheetViews>
    <sheetView showGridLines="0" topLeftCell="E1" workbookViewId="0">
      <selection activeCell="J13" sqref="J13"/>
    </sheetView>
  </sheetViews>
  <sheetFormatPr defaultColWidth="8.81640625" defaultRowHeight="14.4" x14ac:dyDescent="0.3"/>
  <cols>
    <col min="1" max="1" width="2.81640625" style="6" customWidth="1"/>
    <col min="2" max="8" width="22.81640625" style="6" customWidth="1"/>
    <col min="9" max="9" width="8.81640625" style="6"/>
    <col min="10" max="10" width="34.6328125" style="6" customWidth="1"/>
    <col min="11" max="16384" width="8.81640625" style="6"/>
  </cols>
  <sheetData>
    <row r="1" spans="2:10" ht="30" customHeight="1" x14ac:dyDescent="0.55000000000000004">
      <c r="B1" s="15">
        <f>CalendarYear</f>
        <v>2019</v>
      </c>
      <c r="E1" s="1"/>
      <c r="F1" s="1"/>
      <c r="G1" s="1"/>
      <c r="H1" s="3"/>
      <c r="J1" s="8"/>
    </row>
    <row r="2" spans="2:10" ht="45" customHeight="1" x14ac:dyDescent="0.3">
      <c r="B2" s="4" t="s">
        <v>9</v>
      </c>
      <c r="C2" s="4"/>
      <c r="D2" s="4"/>
      <c r="E2" s="4"/>
      <c r="F2" s="2"/>
      <c r="J2" s="9"/>
    </row>
    <row r="3" spans="2:10" ht="22.05" customHeight="1" thickBot="1" x14ac:dyDescent="0.35">
      <c r="B3" s="4"/>
      <c r="C3" s="4"/>
      <c r="D3" s="4"/>
      <c r="E3" s="4"/>
      <c r="F3" s="2"/>
    </row>
    <row r="4" spans="2:10" ht="22.05" customHeight="1" thickTop="1" thickBot="1" x14ac:dyDescent="0.35">
      <c r="B4" s="23" t="s">
        <v>14</v>
      </c>
      <c r="C4" s="24" t="s">
        <v>20</v>
      </c>
      <c r="D4" s="24" t="s">
        <v>21</v>
      </c>
      <c r="E4" s="24" t="s">
        <v>20</v>
      </c>
      <c r="F4" s="24" t="s">
        <v>22</v>
      </c>
      <c r="G4" s="24" t="s">
        <v>23</v>
      </c>
      <c r="H4" s="25" t="s">
        <v>23</v>
      </c>
      <c r="J4" s="149" t="s">
        <v>15</v>
      </c>
    </row>
    <row r="5" spans="2:10" ht="22.05" customHeight="1" thickTop="1" x14ac:dyDescent="0.3">
      <c r="B5" s="14">
        <f t="array" ref="B5:H5">DaysAndWeeks+DATE(CalendarYear,10,1)-WEEKDAY(DATE(CalendarYear,10,1),(WeekStart="M")+1)+1</f>
        <v>43738</v>
      </c>
      <c r="C5" s="14">
        <v>43739</v>
      </c>
      <c r="D5" s="14">
        <v>43740</v>
      </c>
      <c r="E5" s="14">
        <v>43741</v>
      </c>
      <c r="F5" s="14">
        <v>43742</v>
      </c>
      <c r="G5" s="14">
        <v>43743</v>
      </c>
      <c r="H5" s="14">
        <v>43744</v>
      </c>
      <c r="J5" s="150" t="s">
        <v>60</v>
      </c>
    </row>
    <row r="6" spans="2:10" ht="22.05" customHeight="1" x14ac:dyDescent="0.3">
      <c r="B6" s="14"/>
      <c r="C6" s="14"/>
      <c r="D6" s="14"/>
      <c r="E6" s="14"/>
      <c r="F6" s="14"/>
      <c r="G6" s="14"/>
      <c r="H6" s="150" t="s">
        <v>60</v>
      </c>
      <c r="J6" s="152" t="s">
        <v>16</v>
      </c>
    </row>
    <row r="7" spans="2:10" ht="22.05" customHeight="1" x14ac:dyDescent="0.3">
      <c r="B7" s="14"/>
      <c r="C7" s="14"/>
      <c r="D7" s="14"/>
      <c r="E7" s="14"/>
      <c r="F7" s="14"/>
      <c r="G7" s="14"/>
      <c r="H7" s="14"/>
      <c r="J7" s="169" t="s">
        <v>17</v>
      </c>
    </row>
    <row r="8" spans="2:10" ht="22.05" customHeight="1" x14ac:dyDescent="0.3">
      <c r="B8" s="14"/>
      <c r="C8" s="14"/>
      <c r="D8" s="14"/>
      <c r="E8" s="14"/>
      <c r="F8" s="14"/>
      <c r="G8" s="14"/>
      <c r="H8" s="152" t="s">
        <v>16</v>
      </c>
      <c r="J8" s="194" t="s">
        <v>18</v>
      </c>
    </row>
    <row r="9" spans="2:10" ht="22.05" customHeight="1" x14ac:dyDescent="0.3">
      <c r="B9" s="14"/>
      <c r="C9" s="14"/>
      <c r="D9" s="14"/>
      <c r="E9" s="14"/>
      <c r="F9" s="14"/>
      <c r="G9" s="14"/>
      <c r="H9" s="14"/>
      <c r="J9" s="195" t="s">
        <v>19</v>
      </c>
    </row>
    <row r="10" spans="2:10" ht="22.05" customHeight="1" x14ac:dyDescent="0.3">
      <c r="B10" s="34">
        <f t="array" ref="B10:H10">DaysAndWeeks+DATE(CalendarYear,10,1)-WEEKDAY(DATE(CalendarYear,10,1),(WeekStart="M")+1)+8</f>
        <v>43745</v>
      </c>
      <c r="C10" s="34">
        <v>43746</v>
      </c>
      <c r="D10" s="34">
        <v>43747</v>
      </c>
      <c r="E10" s="34">
        <v>43748</v>
      </c>
      <c r="F10" s="34">
        <v>43749</v>
      </c>
      <c r="G10" s="34">
        <v>43750</v>
      </c>
      <c r="H10" s="34">
        <v>43751</v>
      </c>
      <c r="J10" s="151" t="s">
        <v>73</v>
      </c>
    </row>
    <row r="11" spans="2:10" ht="22.05" customHeight="1" x14ac:dyDescent="0.3">
      <c r="B11" s="35"/>
      <c r="C11" s="35"/>
      <c r="D11" s="35"/>
      <c r="E11" s="35"/>
      <c r="F11" s="35"/>
      <c r="G11" s="35"/>
      <c r="H11" s="35"/>
    </row>
    <row r="12" spans="2:10" ht="22.05" customHeight="1" x14ac:dyDescent="0.3">
      <c r="B12" s="35"/>
      <c r="C12" s="35"/>
      <c r="D12" s="35"/>
      <c r="E12" s="35"/>
      <c r="F12" s="35"/>
      <c r="G12" s="35"/>
      <c r="H12" s="35"/>
    </row>
    <row r="13" spans="2:10" ht="22.05" customHeight="1" x14ac:dyDescent="0.3">
      <c r="B13" s="35"/>
      <c r="C13" s="35"/>
      <c r="D13" s="35"/>
      <c r="E13" s="35"/>
      <c r="F13" s="35"/>
      <c r="G13" s="35"/>
      <c r="H13" s="35"/>
    </row>
    <row r="14" spans="2:10" ht="22.05" customHeight="1" x14ac:dyDescent="0.3">
      <c r="B14" s="36"/>
      <c r="C14" s="36"/>
      <c r="D14" s="36"/>
      <c r="E14" s="36"/>
      <c r="F14" s="36"/>
      <c r="G14" s="36"/>
      <c r="H14" s="36"/>
    </row>
    <row r="15" spans="2:10" ht="22.05" customHeight="1" x14ac:dyDescent="0.3">
      <c r="B15" s="34">
        <f t="array" ref="B15:H15">DaysAndWeeks+DATE(CalendarYear,10,1)-WEEKDAY(DATE(CalendarYear,10,1),(WeekStart="M")+1)+15</f>
        <v>43752</v>
      </c>
      <c r="C15" s="34">
        <v>43753</v>
      </c>
      <c r="D15" s="34">
        <v>43754</v>
      </c>
      <c r="E15" s="34">
        <v>43755</v>
      </c>
      <c r="F15" s="34">
        <v>43756</v>
      </c>
      <c r="G15" s="34">
        <v>43757</v>
      </c>
      <c r="H15" s="34">
        <v>43758</v>
      </c>
      <c r="J15" s="9"/>
    </row>
    <row r="16" spans="2:10" ht="22.05" customHeight="1" x14ac:dyDescent="0.3">
      <c r="B16" s="35"/>
      <c r="C16" s="35"/>
      <c r="D16" s="35"/>
      <c r="E16" s="35"/>
      <c r="F16" s="35"/>
      <c r="G16" s="35"/>
      <c r="H16" s="35"/>
      <c r="J16" s="9"/>
    </row>
    <row r="17" spans="2:10" ht="22.05" customHeight="1" x14ac:dyDescent="0.3">
      <c r="B17" s="35"/>
      <c r="C17" s="35"/>
      <c r="D17" s="35"/>
      <c r="E17" s="35"/>
      <c r="F17" s="35"/>
      <c r="G17" s="35"/>
      <c r="H17" s="35"/>
      <c r="J17" s="9"/>
    </row>
    <row r="18" spans="2:10" ht="22.05" customHeight="1" x14ac:dyDescent="0.3">
      <c r="B18" s="35"/>
      <c r="C18" s="35"/>
      <c r="D18" s="35"/>
      <c r="E18" s="35"/>
      <c r="F18" s="35"/>
      <c r="G18" s="35"/>
      <c r="H18" s="35"/>
      <c r="J18" s="9"/>
    </row>
    <row r="19" spans="2:10" ht="22.05" customHeight="1" x14ac:dyDescent="0.3">
      <c r="B19" s="36"/>
      <c r="C19" s="36"/>
      <c r="D19" s="36"/>
      <c r="E19" s="36"/>
      <c r="F19" s="36"/>
      <c r="G19" s="36"/>
      <c r="H19" s="36"/>
      <c r="J19" s="9"/>
    </row>
    <row r="20" spans="2:10" ht="22.05" customHeight="1" x14ac:dyDescent="0.3">
      <c r="B20" s="14">
        <f t="array" ref="B20:H20">DaysAndWeeks+DATE(CalendarYear,10,1)-WEEKDAY(DATE(CalendarYear,10,1),(WeekStart="M")+1)+22</f>
        <v>43759</v>
      </c>
      <c r="C20" s="14">
        <v>43760</v>
      </c>
      <c r="D20" s="14">
        <v>43761</v>
      </c>
      <c r="E20" s="14">
        <v>43762</v>
      </c>
      <c r="F20" s="14">
        <v>43763</v>
      </c>
      <c r="G20" s="14">
        <v>43764</v>
      </c>
      <c r="H20" s="14">
        <v>43765</v>
      </c>
      <c r="J20" s="9"/>
    </row>
    <row r="21" spans="2:10" ht="22.05" customHeight="1" x14ac:dyDescent="0.3">
      <c r="B21" s="14"/>
      <c r="C21" s="14"/>
      <c r="D21" s="14"/>
      <c r="E21" s="14"/>
      <c r="F21" s="14"/>
      <c r="G21" s="14"/>
      <c r="H21" s="14"/>
      <c r="J21" s="9"/>
    </row>
    <row r="22" spans="2:10" ht="22.05" customHeight="1" x14ac:dyDescent="0.3">
      <c r="B22" s="14"/>
      <c r="C22" s="14"/>
      <c r="D22" s="14"/>
      <c r="E22" s="14"/>
      <c r="F22" s="14"/>
      <c r="G22" s="14"/>
      <c r="H22" s="14"/>
      <c r="J22" s="9"/>
    </row>
    <row r="23" spans="2:10" ht="22.05" customHeight="1" x14ac:dyDescent="0.3">
      <c r="B23" s="14"/>
      <c r="C23" s="14"/>
      <c r="D23" s="14"/>
      <c r="E23" s="14"/>
      <c r="F23" s="14"/>
      <c r="G23" s="14"/>
      <c r="H23" s="14"/>
      <c r="J23" s="9"/>
    </row>
    <row r="24" spans="2:10" ht="22.05" customHeight="1" x14ac:dyDescent="0.3">
      <c r="B24" s="14"/>
      <c r="C24" s="14"/>
      <c r="D24" s="14"/>
      <c r="E24" s="14"/>
      <c r="F24" s="14"/>
      <c r="G24" s="14"/>
      <c r="H24" s="14"/>
      <c r="J24" s="9"/>
    </row>
    <row r="25" spans="2:10" ht="22.05" customHeight="1" x14ac:dyDescent="0.3">
      <c r="B25" s="34">
        <f t="array" ref="B25:H25">DaysAndWeeks+DATE(CalendarYear,10,1)-WEEKDAY(DATE(CalendarYear,10,1),(WeekStart="M")+1)+29</f>
        <v>43766</v>
      </c>
      <c r="C25" s="34">
        <v>43767</v>
      </c>
      <c r="D25" s="34">
        <v>43768</v>
      </c>
      <c r="E25" s="34">
        <v>43769</v>
      </c>
      <c r="F25" s="34">
        <v>43770</v>
      </c>
      <c r="G25" s="34">
        <v>43771</v>
      </c>
      <c r="H25" s="34">
        <v>43772</v>
      </c>
      <c r="J25" s="9"/>
    </row>
    <row r="26" spans="2:10" ht="22.05" customHeight="1" x14ac:dyDescent="0.3">
      <c r="B26" s="35"/>
      <c r="C26" s="35"/>
      <c r="D26" s="35"/>
      <c r="E26" s="35"/>
      <c r="F26" s="35"/>
      <c r="G26" s="35"/>
      <c r="H26" s="35"/>
      <c r="J26" s="9"/>
    </row>
    <row r="27" spans="2:10" ht="22.05" customHeight="1" x14ac:dyDescent="0.3">
      <c r="B27" s="35"/>
      <c r="C27" s="35"/>
      <c r="D27" s="35"/>
      <c r="E27" s="35"/>
      <c r="F27" s="35"/>
      <c r="G27" s="35"/>
      <c r="H27" s="35"/>
      <c r="J27" s="9"/>
    </row>
    <row r="28" spans="2:10" ht="22.05" customHeight="1" x14ac:dyDescent="0.3">
      <c r="B28" s="35"/>
      <c r="C28" s="35"/>
      <c r="D28" s="35"/>
      <c r="E28" s="35"/>
      <c r="F28" s="35"/>
      <c r="G28" s="35"/>
      <c r="H28" s="35"/>
      <c r="J28" s="9"/>
    </row>
    <row r="29" spans="2:10" ht="22.05" customHeight="1" thickBot="1" x14ac:dyDescent="0.35">
      <c r="B29" s="36"/>
      <c r="C29" s="36"/>
      <c r="D29" s="36"/>
      <c r="E29" s="36"/>
      <c r="F29" s="36"/>
      <c r="G29" s="36"/>
      <c r="H29" s="36"/>
      <c r="J29" s="9"/>
    </row>
    <row r="30" spans="2:10" ht="15" thickTop="1" x14ac:dyDescent="0.3">
      <c r="B30" s="12"/>
      <c r="C30" s="12"/>
      <c r="D30" s="12"/>
      <c r="E30" s="12"/>
      <c r="F30" s="12"/>
      <c r="G30" s="12"/>
      <c r="H30" s="12"/>
      <c r="J30" s="9"/>
    </row>
    <row r="31" spans="2:10" ht="18" x14ac:dyDescent="0.3">
      <c r="G31" s="3" t="s">
        <v>33</v>
      </c>
      <c r="H31" s="3" t="s">
        <v>44</v>
      </c>
      <c r="J31" s="9"/>
    </row>
    <row r="32" spans="2:10" x14ac:dyDescent="0.3">
      <c r="J32" s="9"/>
    </row>
    <row r="33" spans="10:10" x14ac:dyDescent="0.3">
      <c r="J33" s="9"/>
    </row>
    <row r="34" spans="10:10" x14ac:dyDescent="0.3">
      <c r="J34" s="9"/>
    </row>
    <row r="35" spans="10:10" x14ac:dyDescent="0.3">
      <c r="J35" s="9"/>
    </row>
    <row r="36" spans="10:10" x14ac:dyDescent="0.3">
      <c r="J36" s="9"/>
    </row>
  </sheetData>
  <conditionalFormatting sqref="B5:G8">
    <cfRule type="expression" dxfId="5" priority="2">
      <formula>DAY(B5)&gt;8</formula>
    </cfRule>
  </conditionalFormatting>
  <conditionalFormatting sqref="B25:H29">
    <cfRule type="expression" dxfId="4" priority="1">
      <formula>AND(DAY(B25)&gt;=1,DAY(B25)&lt;=15)</formula>
    </cfRule>
  </conditionalFormatting>
  <hyperlinks>
    <hyperlink ref="H31" location="NOVEMBER!A1" tooltip="Navigation link to the next month" display="JULY -&gt;" xr:uid="{00000000-0004-0000-0C00-000000000000}"/>
    <hyperlink ref="G31" location="SEPTEMBER!A1" tooltip="Navigation link to the previous month" display="&lt;- MAY" xr:uid="{00000000-0004-0000-0C00-000001000000}"/>
  </hyperlinks>
  <printOptions horizontalCentered="1"/>
  <pageMargins left="0.09" right="0.5" top="0.75" bottom="0.75" header="0.3" footer="0.3"/>
  <pageSetup fitToHeight="0" orientation="landscape" horizontalDpi="4294967293" verticalDpi="200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3">
    <tabColor rgb="FF2078DF"/>
    <pageSetUpPr fitToPage="1"/>
  </sheetPr>
  <dimension ref="B1:J36"/>
  <sheetViews>
    <sheetView showGridLines="0" topLeftCell="A27" workbookViewId="0">
      <selection activeCell="H31" sqref="H31"/>
    </sheetView>
  </sheetViews>
  <sheetFormatPr defaultColWidth="8.81640625" defaultRowHeight="14.4" x14ac:dyDescent="0.3"/>
  <cols>
    <col min="1" max="1" width="2.81640625" style="6" customWidth="1"/>
    <col min="2" max="8" width="22.81640625" style="6" customWidth="1"/>
    <col min="9" max="9" width="8.81640625" style="6"/>
    <col min="10" max="10" width="34.6328125" style="6" customWidth="1"/>
    <col min="11" max="16384" width="8.81640625" style="6"/>
  </cols>
  <sheetData>
    <row r="1" spans="2:10" ht="30" customHeight="1" x14ac:dyDescent="0.55000000000000004">
      <c r="B1" s="15">
        <f>CalendarYear</f>
        <v>2019</v>
      </c>
      <c r="E1" s="1"/>
      <c r="F1" s="1"/>
      <c r="G1" s="1"/>
      <c r="H1" s="3"/>
      <c r="J1" s="8"/>
    </row>
    <row r="2" spans="2:10" ht="45" customHeight="1" x14ac:dyDescent="0.3">
      <c r="B2" s="4" t="s">
        <v>10</v>
      </c>
      <c r="C2" s="4"/>
      <c r="D2" s="4"/>
      <c r="E2" s="4"/>
      <c r="F2" s="2"/>
      <c r="J2" s="9"/>
    </row>
    <row r="3" spans="2:10" ht="22.05" customHeight="1" thickBot="1" x14ac:dyDescent="0.35">
      <c r="B3" s="4"/>
      <c r="C3" s="4"/>
      <c r="D3" s="4"/>
      <c r="E3" s="4"/>
      <c r="F3" s="2"/>
    </row>
    <row r="4" spans="2:10" ht="22.05" customHeight="1" thickTop="1" thickBot="1" x14ac:dyDescent="0.35">
      <c r="B4" s="23" t="s">
        <v>14</v>
      </c>
      <c r="C4" s="24" t="s">
        <v>20</v>
      </c>
      <c r="D4" s="24" t="s">
        <v>21</v>
      </c>
      <c r="E4" s="24" t="s">
        <v>20</v>
      </c>
      <c r="F4" s="24" t="s">
        <v>22</v>
      </c>
      <c r="G4" s="24" t="s">
        <v>23</v>
      </c>
      <c r="H4" s="25" t="s">
        <v>23</v>
      </c>
      <c r="J4" s="149" t="s">
        <v>15</v>
      </c>
    </row>
    <row r="5" spans="2:10" ht="22.05" customHeight="1" thickTop="1" x14ac:dyDescent="0.3">
      <c r="B5" s="14">
        <f t="array" ref="B5:H5">DaysAndWeeks+DATE(CalendarYear,11,1)-WEEKDAY(DATE(CalendarYear,11,1),(WeekStart="M")+1)+1</f>
        <v>43766</v>
      </c>
      <c r="C5" s="14">
        <v>43767</v>
      </c>
      <c r="D5" s="14">
        <v>43768</v>
      </c>
      <c r="E5" s="14">
        <v>43769</v>
      </c>
      <c r="F5" s="14">
        <v>43770</v>
      </c>
      <c r="G5" s="14">
        <v>43771</v>
      </c>
      <c r="H5" s="14">
        <v>43772</v>
      </c>
      <c r="J5" s="150" t="s">
        <v>60</v>
      </c>
    </row>
    <row r="6" spans="2:10" ht="22.05" customHeight="1" x14ac:dyDescent="0.3">
      <c r="B6" s="14"/>
      <c r="C6" s="14"/>
      <c r="D6" s="14"/>
      <c r="E6" s="14"/>
      <c r="F6" s="14"/>
      <c r="G6" s="14"/>
      <c r="H6" s="14"/>
      <c r="J6" s="152" t="s">
        <v>16</v>
      </c>
    </row>
    <row r="7" spans="2:10" ht="22.05" customHeight="1" x14ac:dyDescent="0.3">
      <c r="B7" s="14"/>
      <c r="C7" s="14"/>
      <c r="D7" s="14"/>
      <c r="E7" s="14"/>
      <c r="F7" s="14"/>
      <c r="G7" s="14"/>
      <c r="H7" s="14"/>
      <c r="J7" s="169" t="s">
        <v>17</v>
      </c>
    </row>
    <row r="8" spans="2:10" ht="22.05" customHeight="1" x14ac:dyDescent="0.3">
      <c r="B8" s="14"/>
      <c r="C8" s="14"/>
      <c r="D8" s="14"/>
      <c r="E8" s="14"/>
      <c r="F8" s="14"/>
      <c r="G8" s="14"/>
      <c r="H8" s="14"/>
      <c r="J8" s="194" t="s">
        <v>18</v>
      </c>
    </row>
    <row r="9" spans="2:10" ht="22.05" customHeight="1" x14ac:dyDescent="0.3">
      <c r="B9" s="14"/>
      <c r="C9" s="14"/>
      <c r="D9" s="14"/>
      <c r="E9" s="14"/>
      <c r="F9" s="14"/>
      <c r="G9" s="14"/>
      <c r="H9" s="14"/>
      <c r="J9" s="195" t="s">
        <v>19</v>
      </c>
    </row>
    <row r="10" spans="2:10" ht="22.05" customHeight="1" x14ac:dyDescent="0.3">
      <c r="B10" s="34">
        <f t="array" ref="B10:H10">DaysAndWeeks+DATE(CalendarYear,11,1)-WEEKDAY(DATE(CalendarYear,11,1),(WeekStart="M")+1)+8</f>
        <v>43773</v>
      </c>
      <c r="C10" s="34">
        <v>43774</v>
      </c>
      <c r="D10" s="34">
        <v>43775</v>
      </c>
      <c r="E10" s="34">
        <v>43776</v>
      </c>
      <c r="F10" s="34">
        <v>43777</v>
      </c>
      <c r="G10" s="34">
        <v>43778</v>
      </c>
      <c r="H10" s="34">
        <v>43779</v>
      </c>
      <c r="J10" s="151" t="s">
        <v>73</v>
      </c>
    </row>
    <row r="11" spans="2:10" ht="22.05" customHeight="1" x14ac:dyDescent="0.3">
      <c r="B11" s="35"/>
      <c r="C11" s="35"/>
      <c r="D11" s="35"/>
      <c r="E11" s="35"/>
      <c r="F11" s="35"/>
      <c r="G11" s="35"/>
      <c r="H11" s="35"/>
    </row>
    <row r="12" spans="2:10" ht="22.05" customHeight="1" x14ac:dyDescent="0.3">
      <c r="B12" s="35"/>
      <c r="C12" s="35"/>
      <c r="D12" s="35"/>
      <c r="E12" s="35"/>
      <c r="F12" s="35"/>
      <c r="G12" s="35"/>
      <c r="H12" s="35"/>
    </row>
    <row r="13" spans="2:10" ht="22.05" customHeight="1" x14ac:dyDescent="0.3">
      <c r="B13" s="35"/>
      <c r="C13" s="35"/>
      <c r="D13" s="35"/>
      <c r="E13" s="35"/>
      <c r="F13" s="35"/>
      <c r="G13" s="35"/>
      <c r="H13" s="35"/>
    </row>
    <row r="14" spans="2:10" ht="22.05" customHeight="1" x14ac:dyDescent="0.3">
      <c r="B14" s="36"/>
      <c r="C14" s="36"/>
      <c r="D14" s="36"/>
      <c r="E14" s="36"/>
      <c r="F14" s="36"/>
      <c r="G14" s="36"/>
      <c r="H14" s="36"/>
    </row>
    <row r="15" spans="2:10" ht="22.05" customHeight="1" x14ac:dyDescent="0.3">
      <c r="B15" s="14">
        <f t="array" ref="B15:H15">DaysAndWeeks+DATE(CalendarYear,11,1)-WEEKDAY(DATE(CalendarYear,11,1),(WeekStart="M")+1)+15</f>
        <v>43780</v>
      </c>
      <c r="C15" s="14">
        <v>43781</v>
      </c>
      <c r="D15" s="14">
        <v>43782</v>
      </c>
      <c r="E15" s="14">
        <v>43783</v>
      </c>
      <c r="F15" s="14">
        <v>43784</v>
      </c>
      <c r="G15" s="14">
        <v>43785</v>
      </c>
      <c r="H15" s="14">
        <v>43786</v>
      </c>
      <c r="J15" s="9"/>
    </row>
    <row r="16" spans="2:10" ht="22.05" customHeight="1" x14ac:dyDescent="0.3">
      <c r="B16" s="14"/>
      <c r="C16" s="14"/>
      <c r="D16" s="14"/>
      <c r="E16" s="14"/>
      <c r="F16" s="14"/>
      <c r="G16" s="14"/>
      <c r="H16" s="14"/>
      <c r="J16" s="9"/>
    </row>
    <row r="17" spans="2:10" ht="22.05" customHeight="1" x14ac:dyDescent="0.3">
      <c r="B17" s="14"/>
      <c r="C17" s="14"/>
      <c r="D17" s="14"/>
      <c r="E17" s="14"/>
      <c r="F17" s="14"/>
      <c r="G17" s="14"/>
      <c r="H17" s="14"/>
      <c r="J17" s="9"/>
    </row>
    <row r="18" spans="2:10" ht="22.05" customHeight="1" x14ac:dyDescent="0.3">
      <c r="B18" s="14"/>
      <c r="C18" s="14"/>
      <c r="D18" s="14"/>
      <c r="E18" s="14"/>
      <c r="F18" s="14"/>
      <c r="G18" s="14"/>
      <c r="H18" s="14"/>
      <c r="J18" s="9"/>
    </row>
    <row r="19" spans="2:10" ht="22.05" customHeight="1" x14ac:dyDescent="0.3">
      <c r="B19" s="14"/>
      <c r="C19" s="14"/>
      <c r="D19" s="14"/>
      <c r="E19" s="14"/>
      <c r="F19" s="14"/>
      <c r="G19" s="14"/>
      <c r="H19" s="14"/>
      <c r="J19" s="9"/>
    </row>
    <row r="20" spans="2:10" ht="22.05" customHeight="1" x14ac:dyDescent="0.3">
      <c r="B20" s="34">
        <f t="array" ref="B20:H20">DaysAndWeeks+DATE(CalendarYear,11,1)-WEEKDAY(DATE(CalendarYear,11,1),(WeekStart="M")+1)+22</f>
        <v>43787</v>
      </c>
      <c r="C20" s="34">
        <v>43788</v>
      </c>
      <c r="D20" s="34">
        <v>43789</v>
      </c>
      <c r="E20" s="34">
        <v>43790</v>
      </c>
      <c r="F20" s="34">
        <v>43791</v>
      </c>
      <c r="G20" s="34">
        <v>43792</v>
      </c>
      <c r="H20" s="34">
        <v>43793</v>
      </c>
      <c r="J20" s="9"/>
    </row>
    <row r="21" spans="2:10" ht="22.05" customHeight="1" x14ac:dyDescent="0.3">
      <c r="B21" s="35"/>
      <c r="C21" s="35"/>
      <c r="D21" s="35"/>
      <c r="E21" s="35"/>
      <c r="F21" s="35"/>
      <c r="G21" s="35"/>
      <c r="H21" s="35"/>
      <c r="J21" s="9"/>
    </row>
    <row r="22" spans="2:10" ht="22.05" customHeight="1" x14ac:dyDescent="0.3">
      <c r="B22" s="35"/>
      <c r="C22" s="35"/>
      <c r="D22" s="35"/>
      <c r="E22" s="35"/>
      <c r="F22" s="35"/>
      <c r="G22" s="35"/>
      <c r="H22" s="35"/>
      <c r="J22" s="9"/>
    </row>
    <row r="23" spans="2:10" ht="22.05" customHeight="1" x14ac:dyDescent="0.3">
      <c r="B23" s="35"/>
      <c r="C23" s="35"/>
      <c r="D23" s="35"/>
      <c r="E23" s="35"/>
      <c r="F23" s="35"/>
      <c r="G23" s="35"/>
      <c r="H23" s="35"/>
      <c r="J23" s="9"/>
    </row>
    <row r="24" spans="2:10" ht="22.05" customHeight="1" x14ac:dyDescent="0.3">
      <c r="B24" s="36"/>
      <c r="C24" s="36"/>
      <c r="D24" s="36"/>
      <c r="E24" s="36"/>
      <c r="F24" s="36"/>
      <c r="G24" s="36"/>
      <c r="H24" s="36"/>
      <c r="J24" s="9"/>
    </row>
    <row r="25" spans="2:10" ht="22.05" customHeight="1" x14ac:dyDescent="0.3">
      <c r="B25" s="34">
        <f t="array" ref="B25:H25">DaysAndWeeks+DATE(CalendarYear,11,1)-WEEKDAY(DATE(CalendarYear,11,1),(WeekStart="M")+1)+29</f>
        <v>43794</v>
      </c>
      <c r="C25" s="34">
        <v>43795</v>
      </c>
      <c r="D25" s="34">
        <v>43796</v>
      </c>
      <c r="E25" s="34">
        <v>43797</v>
      </c>
      <c r="F25" s="34">
        <v>43798</v>
      </c>
      <c r="G25" s="34">
        <v>43799</v>
      </c>
      <c r="H25" s="34">
        <v>43800</v>
      </c>
      <c r="J25" s="9"/>
    </row>
    <row r="26" spans="2:10" ht="22.05" customHeight="1" x14ac:dyDescent="0.3">
      <c r="B26" s="35"/>
      <c r="C26" s="35"/>
      <c r="D26" s="35"/>
      <c r="E26" s="35"/>
      <c r="F26" s="35"/>
      <c r="G26" s="35"/>
      <c r="H26" s="35"/>
      <c r="J26" s="9"/>
    </row>
    <row r="27" spans="2:10" ht="22.05" customHeight="1" x14ac:dyDescent="0.3">
      <c r="B27" s="35"/>
      <c r="C27" s="35"/>
      <c r="D27" s="35"/>
      <c r="E27" s="35"/>
      <c r="F27" s="35"/>
      <c r="G27" s="35"/>
      <c r="H27" s="35"/>
      <c r="J27" s="9"/>
    </row>
    <row r="28" spans="2:10" ht="22.05" customHeight="1" x14ac:dyDescent="0.3">
      <c r="B28" s="35"/>
      <c r="C28" s="35"/>
      <c r="D28" s="35"/>
      <c r="E28" s="35"/>
      <c r="F28" s="35"/>
      <c r="G28" s="35"/>
      <c r="H28" s="35"/>
      <c r="J28" s="9"/>
    </row>
    <row r="29" spans="2:10" ht="22.05" customHeight="1" thickBot="1" x14ac:dyDescent="0.35">
      <c r="B29" s="36"/>
      <c r="C29" s="36"/>
      <c r="D29" s="36"/>
      <c r="E29" s="36"/>
      <c r="F29" s="36"/>
      <c r="G29" s="36"/>
      <c r="H29" s="36"/>
      <c r="J29" s="9"/>
    </row>
    <row r="30" spans="2:10" ht="15" thickTop="1" x14ac:dyDescent="0.3">
      <c r="B30" s="12"/>
      <c r="C30" s="12"/>
      <c r="D30" s="12"/>
      <c r="E30" s="12"/>
      <c r="F30" s="12"/>
      <c r="G30" s="12"/>
      <c r="H30" s="12"/>
      <c r="J30" s="9"/>
    </row>
    <row r="31" spans="2:10" ht="18" x14ac:dyDescent="0.3">
      <c r="G31" s="3" t="s">
        <v>34</v>
      </c>
      <c r="H31" s="3" t="s">
        <v>45</v>
      </c>
      <c r="J31" s="9"/>
    </row>
    <row r="32" spans="2:10" x14ac:dyDescent="0.3">
      <c r="J32" s="9"/>
    </row>
    <row r="33" spans="10:10" x14ac:dyDescent="0.3">
      <c r="J33" s="9"/>
    </row>
    <row r="34" spans="10:10" x14ac:dyDescent="0.3">
      <c r="J34" s="9"/>
    </row>
    <row r="35" spans="10:10" x14ac:dyDescent="0.3">
      <c r="J35" s="9"/>
    </row>
    <row r="36" spans="10:10" x14ac:dyDescent="0.3">
      <c r="J36" s="9"/>
    </row>
  </sheetData>
  <conditionalFormatting sqref="B5:G8">
    <cfRule type="expression" dxfId="3" priority="2">
      <formula>DAY(B5)&gt;8</formula>
    </cfRule>
  </conditionalFormatting>
  <conditionalFormatting sqref="B25:H29">
    <cfRule type="expression" dxfId="2" priority="1">
      <formula>AND(DAY(B25)&gt;=1,DAY(B25)&lt;=15)</formula>
    </cfRule>
  </conditionalFormatting>
  <hyperlinks>
    <hyperlink ref="H31" location="DECEMBER!A1" tooltip="Navigation link to the next month" display="DECEMBER -&gt;" xr:uid="{00000000-0004-0000-0D00-000000000000}"/>
    <hyperlink ref="G31" location="OCTOBER!A1" tooltip="Navigation link to the previous month" display="&lt;- OCTOBER" xr:uid="{00000000-0004-0000-0D00-000001000000}"/>
  </hyperlinks>
  <printOptions horizontalCentered="1"/>
  <pageMargins left="0.09" right="0.5" top="0.75" bottom="0.75" header="0.3" footer="0.3"/>
  <pageSetup fitToHeight="0" orientation="landscape" horizontalDpi="4294967293" verticalDpi="200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14">
    <tabColor rgb="FF323642"/>
    <pageSetUpPr fitToPage="1"/>
  </sheetPr>
  <dimension ref="B1:J36"/>
  <sheetViews>
    <sheetView showGridLines="0" tabSelected="1" workbookViewId="0"/>
  </sheetViews>
  <sheetFormatPr defaultColWidth="8.81640625" defaultRowHeight="14.4" x14ac:dyDescent="0.3"/>
  <cols>
    <col min="1" max="1" width="2.81640625" style="6" customWidth="1"/>
    <col min="2" max="8" width="22.81640625" style="6" customWidth="1"/>
    <col min="9" max="9" width="8.81640625" style="6"/>
    <col min="10" max="10" width="34.6328125" style="6" customWidth="1"/>
    <col min="11" max="16384" width="8.81640625" style="6"/>
  </cols>
  <sheetData>
    <row r="1" spans="2:10" ht="30" customHeight="1" x14ac:dyDescent="0.55000000000000004">
      <c r="B1" s="17">
        <f>CalendarYear</f>
        <v>2019</v>
      </c>
      <c r="E1" s="1"/>
      <c r="F1" s="1"/>
      <c r="G1" s="1"/>
      <c r="H1" s="3"/>
      <c r="J1" s="8"/>
    </row>
    <row r="2" spans="2:10" ht="45" customHeight="1" x14ac:dyDescent="0.3">
      <c r="B2" s="4" t="s">
        <v>11</v>
      </c>
      <c r="C2" s="4"/>
      <c r="D2" s="4"/>
      <c r="E2" s="4"/>
      <c r="F2" s="2"/>
      <c r="J2" s="9"/>
    </row>
    <row r="3" spans="2:10" ht="22.05" customHeight="1" thickBot="1" x14ac:dyDescent="0.35">
      <c r="B3" s="4"/>
      <c r="C3" s="4"/>
      <c r="D3" s="4"/>
      <c r="E3" s="4"/>
      <c r="F3" s="2"/>
    </row>
    <row r="4" spans="2:10" ht="22.05" customHeight="1" thickTop="1" thickBot="1" x14ac:dyDescent="0.35">
      <c r="B4" s="23" t="s">
        <v>14</v>
      </c>
      <c r="C4" s="24" t="s">
        <v>20</v>
      </c>
      <c r="D4" s="24" t="s">
        <v>21</v>
      </c>
      <c r="E4" s="24" t="s">
        <v>20</v>
      </c>
      <c r="F4" s="24" t="s">
        <v>22</v>
      </c>
      <c r="G4" s="24" t="s">
        <v>23</v>
      </c>
      <c r="H4" s="25" t="s">
        <v>23</v>
      </c>
      <c r="J4" s="149" t="s">
        <v>15</v>
      </c>
    </row>
    <row r="5" spans="2:10" ht="22.05" customHeight="1" thickTop="1" x14ac:dyDescent="0.3">
      <c r="B5" s="41">
        <f t="array" ref="B5:H5">DaysAndWeeks+DATE(CalendarYear,12,1)-WEEKDAY(DATE(CalendarYear,12,1),(WeekStart="M")+1)+1</f>
        <v>43794</v>
      </c>
      <c r="C5" s="41">
        <v>43795</v>
      </c>
      <c r="D5" s="41">
        <v>43796</v>
      </c>
      <c r="E5" s="41">
        <v>43797</v>
      </c>
      <c r="F5" s="41">
        <v>43798</v>
      </c>
      <c r="G5" s="41">
        <v>43799</v>
      </c>
      <c r="H5" s="14">
        <v>43800</v>
      </c>
      <c r="J5" s="150" t="s">
        <v>60</v>
      </c>
    </row>
    <row r="6" spans="2:10" ht="22.05" customHeight="1" x14ac:dyDescent="0.3">
      <c r="B6" s="14"/>
      <c r="C6" s="14"/>
      <c r="D6" s="14"/>
      <c r="E6" s="14"/>
      <c r="F6" s="14"/>
      <c r="G6" s="14"/>
      <c r="H6" s="14"/>
      <c r="J6" s="152" t="s">
        <v>16</v>
      </c>
    </row>
    <row r="7" spans="2:10" ht="22.05" customHeight="1" x14ac:dyDescent="0.3">
      <c r="B7" s="14"/>
      <c r="C7" s="14"/>
      <c r="D7" s="14"/>
      <c r="E7" s="14"/>
      <c r="F7" s="14"/>
      <c r="G7" s="14"/>
      <c r="H7" s="14"/>
      <c r="J7" s="169" t="s">
        <v>17</v>
      </c>
    </row>
    <row r="8" spans="2:10" ht="22.05" customHeight="1" x14ac:dyDescent="0.3">
      <c r="B8" s="14"/>
      <c r="C8" s="14"/>
      <c r="D8" s="14"/>
      <c r="E8" s="14"/>
      <c r="F8" s="14"/>
      <c r="G8" s="14"/>
      <c r="H8" s="14"/>
      <c r="J8" s="194" t="s">
        <v>18</v>
      </c>
    </row>
    <row r="9" spans="2:10" ht="22.05" customHeight="1" x14ac:dyDescent="0.3">
      <c r="B9" s="14"/>
      <c r="C9" s="14"/>
      <c r="D9" s="14"/>
      <c r="E9" s="14"/>
      <c r="F9" s="14"/>
      <c r="G9" s="14"/>
      <c r="H9" s="14"/>
      <c r="J9" s="195" t="s">
        <v>19</v>
      </c>
    </row>
    <row r="10" spans="2:10" ht="22.05" customHeight="1" x14ac:dyDescent="0.3">
      <c r="B10" s="34">
        <f t="array" ref="B10:H10">DaysAndWeeks+DATE(CalendarYear,12,1)-WEEKDAY(DATE(CalendarYear,12,1),(WeekStart="M")+1)+8</f>
        <v>43801</v>
      </c>
      <c r="C10" s="34">
        <v>43802</v>
      </c>
      <c r="D10" s="34">
        <v>43803</v>
      </c>
      <c r="E10" s="34">
        <v>43804</v>
      </c>
      <c r="F10" s="34">
        <v>43805</v>
      </c>
      <c r="G10" s="34">
        <v>43806</v>
      </c>
      <c r="H10" s="34">
        <v>43807</v>
      </c>
      <c r="J10" s="151" t="s">
        <v>73</v>
      </c>
    </row>
    <row r="11" spans="2:10" ht="22.05" customHeight="1" x14ac:dyDescent="0.3">
      <c r="B11" s="35"/>
      <c r="C11" s="35"/>
      <c r="D11" s="35"/>
      <c r="E11" s="35"/>
      <c r="F11" s="35"/>
      <c r="G11" s="35"/>
      <c r="H11" s="35"/>
    </row>
    <row r="12" spans="2:10" ht="22.05" customHeight="1" x14ac:dyDescent="0.3">
      <c r="B12" s="35"/>
      <c r="C12" s="35"/>
      <c r="D12" s="35"/>
      <c r="E12" s="35"/>
      <c r="F12" s="35"/>
      <c r="G12" s="35"/>
      <c r="H12" s="35"/>
    </row>
    <row r="13" spans="2:10" ht="22.05" customHeight="1" x14ac:dyDescent="0.3">
      <c r="B13" s="35"/>
      <c r="C13" s="35"/>
      <c r="D13" s="35"/>
      <c r="E13" s="35"/>
      <c r="F13" s="35"/>
      <c r="G13" s="35"/>
      <c r="H13" s="35"/>
    </row>
    <row r="14" spans="2:10" ht="22.05" customHeight="1" x14ac:dyDescent="0.3">
      <c r="B14" s="36"/>
      <c r="C14" s="36"/>
      <c r="D14" s="36"/>
      <c r="E14" s="36"/>
      <c r="F14" s="36"/>
      <c r="G14" s="36"/>
      <c r="H14" s="36"/>
    </row>
    <row r="15" spans="2:10" ht="22.05" customHeight="1" x14ac:dyDescent="0.3">
      <c r="B15" s="34">
        <f t="array" ref="B15:H15">DaysAndWeeks+DATE(CalendarYear,12,1)-WEEKDAY(DATE(CalendarYear,12,1),(WeekStart="M")+1)+15</f>
        <v>43808</v>
      </c>
      <c r="C15" s="34">
        <v>43809</v>
      </c>
      <c r="D15" s="34">
        <v>43810</v>
      </c>
      <c r="E15" s="34">
        <v>43811</v>
      </c>
      <c r="F15" s="34">
        <v>43812</v>
      </c>
      <c r="G15" s="34">
        <v>43813</v>
      </c>
      <c r="H15" s="34">
        <v>43814</v>
      </c>
      <c r="J15" s="9"/>
    </row>
    <row r="16" spans="2:10" ht="22.05" customHeight="1" x14ac:dyDescent="0.3">
      <c r="B16" s="35"/>
      <c r="C16" s="35"/>
      <c r="D16" s="35"/>
      <c r="E16" s="35"/>
      <c r="F16" s="35"/>
      <c r="G16" s="35"/>
      <c r="H16" s="35"/>
      <c r="J16" s="9"/>
    </row>
    <row r="17" spans="2:10" ht="22.05" customHeight="1" x14ac:dyDescent="0.3">
      <c r="B17" s="35"/>
      <c r="C17" s="35"/>
      <c r="D17" s="35"/>
      <c r="E17" s="35"/>
      <c r="F17" s="35"/>
      <c r="G17" s="35"/>
      <c r="H17" s="35"/>
      <c r="J17" s="9"/>
    </row>
    <row r="18" spans="2:10" ht="22.05" customHeight="1" x14ac:dyDescent="0.3">
      <c r="B18" s="35"/>
      <c r="C18" s="35"/>
      <c r="D18" s="35"/>
      <c r="E18" s="35"/>
      <c r="F18" s="35"/>
      <c r="G18" s="35"/>
      <c r="H18" s="35"/>
      <c r="J18" s="9"/>
    </row>
    <row r="19" spans="2:10" ht="22.05" customHeight="1" x14ac:dyDescent="0.3">
      <c r="B19" s="36"/>
      <c r="C19" s="36"/>
      <c r="D19" s="36"/>
      <c r="E19" s="36"/>
      <c r="F19" s="36"/>
      <c r="G19" s="36"/>
      <c r="H19" s="36"/>
      <c r="J19" s="9"/>
    </row>
    <row r="20" spans="2:10" ht="22.05" customHeight="1" x14ac:dyDescent="0.3">
      <c r="B20" s="34">
        <f t="array" ref="B20:H20">DaysAndWeeks+DATE(CalendarYear,12,1)-WEEKDAY(DATE(CalendarYear,12,1),(WeekStart="M")+1)+22</f>
        <v>43815</v>
      </c>
      <c r="C20" s="34">
        <v>43816</v>
      </c>
      <c r="D20" s="34">
        <v>43817</v>
      </c>
      <c r="E20" s="34">
        <v>43818</v>
      </c>
      <c r="F20" s="34">
        <v>43819</v>
      </c>
      <c r="G20" s="34">
        <v>43820</v>
      </c>
      <c r="H20" s="34">
        <v>43821</v>
      </c>
      <c r="J20" s="9"/>
    </row>
    <row r="21" spans="2:10" ht="22.05" customHeight="1" x14ac:dyDescent="0.3">
      <c r="B21" s="35"/>
      <c r="C21" s="35"/>
      <c r="D21" s="35"/>
      <c r="E21" s="35"/>
      <c r="F21" s="35"/>
      <c r="G21" s="35"/>
      <c r="H21" s="35"/>
      <c r="J21" s="9"/>
    </row>
    <row r="22" spans="2:10" ht="22.05" customHeight="1" x14ac:dyDescent="0.3">
      <c r="B22" s="35"/>
      <c r="C22" s="35"/>
      <c r="D22" s="35"/>
      <c r="E22" s="35"/>
      <c r="F22" s="35"/>
      <c r="G22" s="35"/>
      <c r="H22" s="35"/>
      <c r="J22" s="9"/>
    </row>
    <row r="23" spans="2:10" ht="22.05" customHeight="1" x14ac:dyDescent="0.3">
      <c r="B23" s="35"/>
      <c r="C23" s="35"/>
      <c r="D23" s="35"/>
      <c r="E23" s="35"/>
      <c r="F23" s="35"/>
      <c r="G23" s="35"/>
      <c r="H23" s="35"/>
      <c r="J23" s="9"/>
    </row>
    <row r="24" spans="2:10" ht="22.05" customHeight="1" x14ac:dyDescent="0.3">
      <c r="B24" s="36"/>
      <c r="C24" s="36"/>
      <c r="D24" s="36"/>
      <c r="E24" s="36"/>
      <c r="F24" s="36"/>
      <c r="G24" s="36"/>
      <c r="H24" s="36"/>
      <c r="J24" s="9"/>
    </row>
    <row r="25" spans="2:10" ht="22.05" customHeight="1" x14ac:dyDescent="0.3">
      <c r="B25" s="34">
        <f t="array" ref="B25:H25">DaysAndWeeks+DATE(CalendarYear,12,1)-WEEKDAY(DATE(CalendarYear,12,1),(WeekStart="M")+1)+29</f>
        <v>43822</v>
      </c>
      <c r="C25" s="34">
        <v>43823</v>
      </c>
      <c r="D25" s="34">
        <v>43824</v>
      </c>
      <c r="E25" s="34">
        <v>43825</v>
      </c>
      <c r="F25" s="34">
        <v>43826</v>
      </c>
      <c r="G25" s="34">
        <v>43827</v>
      </c>
      <c r="H25" s="34">
        <v>43828</v>
      </c>
      <c r="J25" s="9"/>
    </row>
    <row r="26" spans="2:10" ht="22.05" customHeight="1" x14ac:dyDescent="0.3">
      <c r="B26" s="35"/>
      <c r="C26" s="35"/>
      <c r="D26" s="35"/>
      <c r="E26" s="35"/>
      <c r="F26" s="35"/>
      <c r="G26" s="35"/>
      <c r="H26" s="35"/>
      <c r="J26" s="9"/>
    </row>
    <row r="27" spans="2:10" ht="22.05" customHeight="1" x14ac:dyDescent="0.3">
      <c r="B27" s="35"/>
      <c r="C27" s="35"/>
      <c r="D27" s="35"/>
      <c r="E27" s="35"/>
      <c r="F27" s="35"/>
      <c r="G27" s="35"/>
      <c r="H27" s="35"/>
      <c r="J27" s="9"/>
    </row>
    <row r="28" spans="2:10" ht="22.05" customHeight="1" x14ac:dyDescent="0.3">
      <c r="B28" s="35"/>
      <c r="C28" s="35"/>
      <c r="D28" s="35"/>
      <c r="E28" s="35"/>
      <c r="F28" s="35"/>
      <c r="G28" s="35"/>
      <c r="H28" s="35"/>
      <c r="J28" s="9"/>
    </row>
    <row r="29" spans="2:10" ht="22.05" customHeight="1" x14ac:dyDescent="0.3">
      <c r="B29" s="36"/>
      <c r="C29" s="36"/>
      <c r="D29" s="36"/>
      <c r="E29" s="36"/>
      <c r="F29" s="36"/>
      <c r="G29" s="36"/>
      <c r="H29" s="36"/>
      <c r="J29" s="9"/>
    </row>
    <row r="30" spans="2:10" ht="22.05" customHeight="1" x14ac:dyDescent="0.3">
      <c r="B30" s="14">
        <f t="array" ref="B30:H30">DaysAndWeeks+DATE(CalendarYear,12,1)-WEEKDAY(DATE(CalendarYear,12,1),(WeekStart="M")+1)+36</f>
        <v>43829</v>
      </c>
      <c r="C30" s="14">
        <v>43830</v>
      </c>
      <c r="D30" s="41">
        <v>43831</v>
      </c>
      <c r="E30" s="41">
        <v>43832</v>
      </c>
      <c r="F30" s="41">
        <v>43833</v>
      </c>
      <c r="G30" s="41">
        <v>43834</v>
      </c>
      <c r="H30" s="41">
        <v>43835</v>
      </c>
      <c r="J30" s="9"/>
    </row>
    <row r="31" spans="2:10" ht="22.05" customHeight="1" x14ac:dyDescent="0.3">
      <c r="B31" s="14"/>
      <c r="C31" s="14"/>
      <c r="D31" s="41"/>
      <c r="E31" s="41"/>
      <c r="F31" s="41"/>
      <c r="G31" s="41"/>
      <c r="H31" s="41"/>
      <c r="J31" s="9"/>
    </row>
    <row r="32" spans="2:10" ht="22.05" customHeight="1" x14ac:dyDescent="0.3">
      <c r="B32" s="14"/>
      <c r="C32" s="14"/>
      <c r="D32" s="14"/>
      <c r="E32" s="14"/>
      <c r="F32" s="14"/>
      <c r="G32" s="14"/>
      <c r="H32" s="14"/>
      <c r="J32" s="9"/>
    </row>
    <row r="33" spans="2:10" ht="22.05" customHeight="1" x14ac:dyDescent="0.3">
      <c r="B33" s="14"/>
      <c r="C33" s="14"/>
      <c r="D33" s="14"/>
      <c r="E33" s="14"/>
      <c r="F33" s="14"/>
      <c r="G33" s="14"/>
      <c r="H33" s="14"/>
      <c r="J33" s="9"/>
    </row>
    <row r="34" spans="2:10" ht="22.05" customHeight="1" thickBot="1" x14ac:dyDescent="0.35">
      <c r="B34" s="14"/>
      <c r="C34" s="14"/>
      <c r="D34" s="14"/>
      <c r="E34" s="14"/>
      <c r="F34" s="14"/>
      <c r="G34" s="14"/>
      <c r="H34" s="14"/>
      <c r="J34" s="9"/>
    </row>
    <row r="35" spans="2:10" ht="15" thickTop="1" x14ac:dyDescent="0.3">
      <c r="B35" s="12"/>
      <c r="C35" s="12"/>
      <c r="D35" s="12"/>
      <c r="E35" s="12"/>
      <c r="F35" s="12"/>
      <c r="G35" s="12"/>
      <c r="H35" s="12"/>
      <c r="J35" s="9"/>
    </row>
    <row r="36" spans="2:10" ht="18" x14ac:dyDescent="0.3">
      <c r="G36" s="3" t="s">
        <v>35</v>
      </c>
      <c r="H36" s="3" t="s">
        <v>46</v>
      </c>
      <c r="J36" s="9"/>
    </row>
  </sheetData>
  <conditionalFormatting sqref="B5:G8">
    <cfRule type="expression" dxfId="1" priority="2">
      <formula>DAY(B5)&gt;8</formula>
    </cfRule>
  </conditionalFormatting>
  <conditionalFormatting sqref="B25:H34">
    <cfRule type="expression" dxfId="0" priority="1">
      <formula>AND(DAY(B25)&gt;=1,DAY(B25)&lt;=15)</formula>
    </cfRule>
  </conditionalFormatting>
  <hyperlinks>
    <hyperlink ref="G36" location="NOVEMBER!A1" tooltip="Navigation link to the previous month" display="&lt;- NOVEMBER" xr:uid="{00000000-0004-0000-0E00-000000000000}"/>
    <hyperlink ref="H36" location="JANUARY!A1" tooltip="Navigation link back to January" display="JANUARY -&gt;" xr:uid="{00000000-0004-0000-0E00-000001000000}"/>
  </hyperlinks>
  <printOptions horizontalCentered="1"/>
  <pageMargins left="0.09" right="0.5" top="0.75" bottom="0.75" header="0.3" footer="0.3"/>
  <pageSetup fitToHeight="0" orientation="landscape" horizontalDpi="4294967293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2078DF"/>
  </sheetPr>
  <dimension ref="B1:O58"/>
  <sheetViews>
    <sheetView topLeftCell="H13" zoomScale="90" zoomScaleNormal="90" workbookViewId="0">
      <selection activeCell="K19" sqref="K19"/>
    </sheetView>
  </sheetViews>
  <sheetFormatPr defaultColWidth="10.81640625" defaultRowHeight="14.4" x14ac:dyDescent="0.3"/>
  <cols>
    <col min="1" max="1" width="4.36328125" style="45" customWidth="1"/>
    <col min="2" max="2" width="20.453125" style="48" customWidth="1"/>
    <col min="3" max="14" width="15.81640625" style="50" customWidth="1"/>
    <col min="15" max="15" width="25.81640625" style="45" customWidth="1"/>
    <col min="16" max="20" width="22.81640625" style="45" customWidth="1"/>
    <col min="21" max="16384" width="10.81640625" style="45"/>
  </cols>
  <sheetData>
    <row r="1" spans="2:15" ht="37.049999999999997" customHeight="1" thickBot="1" x14ac:dyDescent="0.35">
      <c r="B1" s="52"/>
      <c r="C1" s="53"/>
      <c r="D1" s="53"/>
      <c r="E1" s="53"/>
      <c r="F1" s="53"/>
      <c r="G1" s="53"/>
      <c r="H1" s="53"/>
      <c r="I1" s="53"/>
      <c r="J1" s="53"/>
      <c r="K1" s="53"/>
      <c r="L1" s="53"/>
      <c r="M1" s="53"/>
      <c r="N1" s="53"/>
      <c r="O1" s="46"/>
    </row>
    <row r="2" spans="2:15" s="47" customFormat="1" ht="33" customHeight="1" thickBot="1" x14ac:dyDescent="0.35">
      <c r="B2" s="68" t="s">
        <v>59</v>
      </c>
      <c r="C2" s="69" t="s">
        <v>47</v>
      </c>
      <c r="D2" s="70" t="s">
        <v>48</v>
      </c>
      <c r="E2" s="93" t="s">
        <v>49</v>
      </c>
      <c r="F2" s="106" t="s">
        <v>50</v>
      </c>
      <c r="G2" s="69" t="s">
        <v>51</v>
      </c>
      <c r="H2" s="87" t="s">
        <v>52</v>
      </c>
      <c r="I2" s="100" t="s">
        <v>53</v>
      </c>
      <c r="J2" s="70" t="s">
        <v>54</v>
      </c>
      <c r="K2" s="93" t="s">
        <v>55</v>
      </c>
      <c r="L2" s="70" t="s">
        <v>56</v>
      </c>
      <c r="M2" s="69" t="s">
        <v>57</v>
      </c>
      <c r="N2" s="70" t="s">
        <v>58</v>
      </c>
      <c r="O2" s="71">
        <v>2018</v>
      </c>
    </row>
    <row r="3" spans="2:15" ht="22.05" customHeight="1" thickBot="1" x14ac:dyDescent="0.35">
      <c r="B3" s="137" t="s">
        <v>60</v>
      </c>
      <c r="C3" s="138"/>
      <c r="D3" s="138"/>
      <c r="E3" s="139"/>
      <c r="F3" s="140"/>
      <c r="G3" s="138"/>
      <c r="H3" s="139"/>
      <c r="I3" s="140"/>
      <c r="J3" s="138"/>
      <c r="K3" s="139"/>
      <c r="L3" s="138"/>
      <c r="M3" s="138"/>
      <c r="N3" s="138"/>
      <c r="O3" s="141" t="s">
        <v>61</v>
      </c>
    </row>
    <row r="4" spans="2:15" s="51" customFormat="1" ht="34.950000000000003" customHeight="1" x14ac:dyDescent="0.3">
      <c r="B4" s="54" t="s">
        <v>61</v>
      </c>
      <c r="C4" s="55">
        <v>100</v>
      </c>
      <c r="D4" s="56">
        <v>100</v>
      </c>
      <c r="E4" s="94">
        <v>300</v>
      </c>
      <c r="F4" s="107">
        <v>100</v>
      </c>
      <c r="G4" s="55">
        <v>100</v>
      </c>
      <c r="H4" s="88">
        <v>300</v>
      </c>
      <c r="I4" s="101">
        <v>100</v>
      </c>
      <c r="J4" s="56">
        <v>100</v>
      </c>
      <c r="K4" s="94">
        <v>300</v>
      </c>
      <c r="L4" s="56">
        <v>100</v>
      </c>
      <c r="M4" s="55">
        <v>100</v>
      </c>
      <c r="N4" s="56">
        <v>300</v>
      </c>
      <c r="O4" s="199">
        <f>SUM(C4:N4)</f>
        <v>2000</v>
      </c>
    </row>
    <row r="5" spans="2:15" s="51" customFormat="1" ht="34.950000000000003" customHeight="1" thickBot="1" x14ac:dyDescent="0.35">
      <c r="B5" s="57" t="s">
        <v>62</v>
      </c>
      <c r="C5" s="58" t="s">
        <v>74</v>
      </c>
      <c r="D5" s="59" t="s">
        <v>74</v>
      </c>
      <c r="E5" s="95" t="s">
        <v>64</v>
      </c>
      <c r="F5" s="108" t="s">
        <v>74</v>
      </c>
      <c r="G5" s="58" t="s">
        <v>74</v>
      </c>
      <c r="H5" s="89" t="s">
        <v>64</v>
      </c>
      <c r="I5" s="102" t="s">
        <v>74</v>
      </c>
      <c r="J5" s="59" t="s">
        <v>74</v>
      </c>
      <c r="K5" s="95" t="s">
        <v>64</v>
      </c>
      <c r="L5" s="59" t="s">
        <v>74</v>
      </c>
      <c r="M5" s="58" t="s">
        <v>74</v>
      </c>
      <c r="N5" s="59" t="s">
        <v>74</v>
      </c>
      <c r="O5" s="199"/>
    </row>
    <row r="6" spans="2:15" ht="22.05" customHeight="1" thickBot="1" x14ac:dyDescent="0.35">
      <c r="B6" s="120" t="s">
        <v>16</v>
      </c>
      <c r="C6" s="116"/>
      <c r="D6" s="113"/>
      <c r="E6" s="114"/>
      <c r="F6" s="115"/>
      <c r="G6" s="117"/>
      <c r="H6" s="118"/>
      <c r="I6" s="119"/>
      <c r="J6" s="117"/>
      <c r="K6" s="118"/>
      <c r="L6" s="113"/>
      <c r="M6" s="116"/>
      <c r="N6" s="113"/>
      <c r="O6" s="121" t="s">
        <v>61</v>
      </c>
    </row>
    <row r="7" spans="2:15" s="51" customFormat="1" ht="34.950000000000003" customHeight="1" x14ac:dyDescent="0.3">
      <c r="B7" s="54" t="s">
        <v>61</v>
      </c>
      <c r="C7" s="60"/>
      <c r="D7" s="61"/>
      <c r="E7" s="96"/>
      <c r="F7" s="109"/>
      <c r="G7" s="62">
        <v>300</v>
      </c>
      <c r="H7" s="90">
        <v>300</v>
      </c>
      <c r="I7" s="103">
        <v>300</v>
      </c>
      <c r="J7" s="63">
        <v>300</v>
      </c>
      <c r="K7" s="98">
        <v>300</v>
      </c>
      <c r="L7" s="61"/>
      <c r="M7" s="60"/>
      <c r="N7" s="61"/>
      <c r="O7" s="199">
        <f>SUM(C7:N7)</f>
        <v>1500</v>
      </c>
    </row>
    <row r="8" spans="2:15" s="51" customFormat="1" ht="34.950000000000003" customHeight="1" thickBot="1" x14ac:dyDescent="0.35">
      <c r="B8" s="64" t="s">
        <v>62</v>
      </c>
      <c r="C8" s="65"/>
      <c r="D8" s="66"/>
      <c r="E8" s="97"/>
      <c r="F8" s="110"/>
      <c r="G8" s="65" t="s">
        <v>80</v>
      </c>
      <c r="H8" s="91" t="s">
        <v>65</v>
      </c>
      <c r="I8" s="104" t="s">
        <v>65</v>
      </c>
      <c r="J8" s="66" t="s">
        <v>65</v>
      </c>
      <c r="K8" s="97" t="s">
        <v>65</v>
      </c>
      <c r="L8" s="66"/>
      <c r="M8" s="65"/>
      <c r="N8" s="66"/>
      <c r="O8" s="199"/>
    </row>
    <row r="9" spans="2:15" ht="22.05" customHeight="1" thickBot="1" x14ac:dyDescent="0.35">
      <c r="B9" s="167" t="s">
        <v>17</v>
      </c>
      <c r="C9" s="156"/>
      <c r="D9" s="157"/>
      <c r="E9" s="158"/>
      <c r="F9" s="159"/>
      <c r="G9" s="160"/>
      <c r="H9" s="158"/>
      <c r="I9" s="161"/>
      <c r="J9" s="157"/>
      <c r="K9" s="162"/>
      <c r="L9" s="163"/>
      <c r="M9" s="160"/>
      <c r="N9" s="164"/>
      <c r="O9" s="168" t="s">
        <v>61</v>
      </c>
    </row>
    <row r="10" spans="2:15" s="51" customFormat="1" ht="34.950000000000003" customHeight="1" x14ac:dyDescent="0.3">
      <c r="B10" s="54" t="s">
        <v>61</v>
      </c>
      <c r="C10" s="62"/>
      <c r="D10" s="63"/>
      <c r="E10" s="98">
        <v>500</v>
      </c>
      <c r="F10" s="111"/>
      <c r="G10" s="62"/>
      <c r="H10" s="90">
        <v>500</v>
      </c>
      <c r="I10" s="103"/>
      <c r="J10" s="63"/>
      <c r="K10" s="98"/>
      <c r="L10" s="63">
        <v>2000</v>
      </c>
      <c r="M10" s="62"/>
      <c r="N10" s="63">
        <v>1000</v>
      </c>
      <c r="O10" s="199">
        <f>SUM(C10:N10)</f>
        <v>4000</v>
      </c>
    </row>
    <row r="11" spans="2:15" s="51" customFormat="1" ht="34.950000000000003" customHeight="1" thickBot="1" x14ac:dyDescent="0.35">
      <c r="B11" s="64" t="s">
        <v>62</v>
      </c>
      <c r="C11" s="65"/>
      <c r="D11" s="66"/>
      <c r="E11" s="97" t="s">
        <v>69</v>
      </c>
      <c r="F11" s="110"/>
      <c r="G11" s="65"/>
      <c r="H11" s="91" t="s">
        <v>79</v>
      </c>
      <c r="I11" s="104"/>
      <c r="J11" s="66"/>
      <c r="K11" s="97"/>
      <c r="L11" s="66" t="s">
        <v>63</v>
      </c>
      <c r="M11" s="65"/>
      <c r="N11" s="66" t="s">
        <v>81</v>
      </c>
      <c r="O11" s="199"/>
    </row>
    <row r="12" spans="2:15" ht="22.05" customHeight="1" thickBot="1" x14ac:dyDescent="0.35">
      <c r="B12" s="179" t="s">
        <v>18</v>
      </c>
      <c r="C12" s="173"/>
      <c r="D12" s="170"/>
      <c r="E12" s="171"/>
      <c r="F12" s="172"/>
      <c r="G12" s="173"/>
      <c r="H12" s="174"/>
      <c r="I12" s="175"/>
      <c r="J12" s="176"/>
      <c r="K12" s="177"/>
      <c r="L12" s="176"/>
      <c r="M12" s="178"/>
      <c r="N12" s="176"/>
      <c r="O12" s="179" t="s">
        <v>61</v>
      </c>
    </row>
    <row r="13" spans="2:15" s="51" customFormat="1" ht="34.950000000000003" customHeight="1" x14ac:dyDescent="0.3">
      <c r="B13" s="54" t="s">
        <v>61</v>
      </c>
      <c r="C13" s="62"/>
      <c r="D13" s="63">
        <v>50</v>
      </c>
      <c r="E13" s="98"/>
      <c r="F13" s="111">
        <v>200</v>
      </c>
      <c r="G13" s="62"/>
      <c r="H13" s="90"/>
      <c r="I13" s="103"/>
      <c r="J13" s="63"/>
      <c r="K13" s="98">
        <v>500</v>
      </c>
      <c r="L13" s="63"/>
      <c r="M13" s="62">
        <v>500</v>
      </c>
      <c r="N13" s="63"/>
      <c r="O13" s="199">
        <f>SUM(C13:N13)</f>
        <v>1250</v>
      </c>
    </row>
    <row r="14" spans="2:15" s="51" customFormat="1" ht="34.950000000000003" customHeight="1" thickBot="1" x14ac:dyDescent="0.35">
      <c r="B14" s="64" t="s">
        <v>62</v>
      </c>
      <c r="C14" s="65"/>
      <c r="D14" s="66" t="s">
        <v>82</v>
      </c>
      <c r="E14" s="97"/>
      <c r="F14" s="110" t="s">
        <v>83</v>
      </c>
      <c r="G14" s="65"/>
      <c r="H14" s="91"/>
      <c r="I14" s="104"/>
      <c r="J14" s="66"/>
      <c r="K14" s="97" t="s">
        <v>84</v>
      </c>
      <c r="L14" s="66"/>
      <c r="M14" s="65" t="s">
        <v>85</v>
      </c>
      <c r="N14" s="66"/>
      <c r="O14" s="199"/>
    </row>
    <row r="15" spans="2:15" ht="22.05" customHeight="1" thickBot="1" x14ac:dyDescent="0.35">
      <c r="B15" s="193" t="s">
        <v>19</v>
      </c>
      <c r="C15" s="187"/>
      <c r="D15" s="188"/>
      <c r="E15" s="189"/>
      <c r="F15" s="190"/>
      <c r="G15" s="180"/>
      <c r="H15" s="181"/>
      <c r="I15" s="182"/>
      <c r="J15" s="188"/>
      <c r="K15" s="189"/>
      <c r="L15" s="188"/>
      <c r="M15" s="191"/>
      <c r="N15" s="192"/>
      <c r="O15" s="193" t="s">
        <v>61</v>
      </c>
    </row>
    <row r="16" spans="2:15" s="51" customFormat="1" ht="34.950000000000003" customHeight="1" x14ac:dyDescent="0.3">
      <c r="B16" s="54" t="s">
        <v>61</v>
      </c>
      <c r="C16" s="62"/>
      <c r="D16" s="63"/>
      <c r="E16" s="98"/>
      <c r="F16" s="111"/>
      <c r="G16" s="62">
        <v>500</v>
      </c>
      <c r="H16" s="90">
        <v>1200</v>
      </c>
      <c r="I16" s="103">
        <v>1000</v>
      </c>
      <c r="J16" s="63"/>
      <c r="K16" s="98"/>
      <c r="L16" s="63"/>
      <c r="M16" s="62"/>
      <c r="N16" s="63"/>
      <c r="O16" s="199">
        <f>SUM(C16:N16)</f>
        <v>2700</v>
      </c>
    </row>
    <row r="17" spans="2:15" s="51" customFormat="1" ht="34.950000000000003" customHeight="1" thickBot="1" x14ac:dyDescent="0.35">
      <c r="B17" s="64" t="s">
        <v>62</v>
      </c>
      <c r="C17" s="65"/>
      <c r="D17" s="66"/>
      <c r="E17" s="97"/>
      <c r="F17" s="110"/>
      <c r="G17" s="65" t="s">
        <v>66</v>
      </c>
      <c r="H17" s="91" t="s">
        <v>67</v>
      </c>
      <c r="I17" s="104" t="s">
        <v>70</v>
      </c>
      <c r="J17" s="66"/>
      <c r="K17" s="97"/>
      <c r="L17" s="66"/>
      <c r="M17" s="65"/>
      <c r="N17" s="66"/>
      <c r="O17" s="199"/>
    </row>
    <row r="18" spans="2:15" ht="22.05" customHeight="1" thickBot="1" x14ac:dyDescent="0.35">
      <c r="B18" s="147" t="s">
        <v>73</v>
      </c>
      <c r="C18" s="145"/>
      <c r="D18" s="142"/>
      <c r="E18" s="143"/>
      <c r="F18" s="144"/>
      <c r="G18" s="145"/>
      <c r="H18" s="143"/>
      <c r="I18" s="146"/>
      <c r="J18" s="142"/>
      <c r="K18" s="143"/>
      <c r="L18" s="142"/>
      <c r="M18" s="145"/>
      <c r="N18" s="142"/>
      <c r="O18" s="148" t="s">
        <v>61</v>
      </c>
    </row>
    <row r="19" spans="2:15" s="51" customFormat="1" ht="34.950000000000003" customHeight="1" x14ac:dyDescent="0.3">
      <c r="B19" s="54" t="s">
        <v>61</v>
      </c>
      <c r="C19" s="62"/>
      <c r="D19" s="63"/>
      <c r="E19" s="98">
        <v>500</v>
      </c>
      <c r="F19" s="111"/>
      <c r="G19" s="86"/>
      <c r="H19" s="90">
        <v>250</v>
      </c>
      <c r="I19" s="103"/>
      <c r="J19" s="63"/>
      <c r="K19" s="98">
        <v>250</v>
      </c>
      <c r="L19" s="63"/>
      <c r="M19" s="62"/>
      <c r="N19" s="63"/>
      <c r="O19" s="199">
        <f>SUM(C19:N19)</f>
        <v>1000</v>
      </c>
    </row>
    <row r="20" spans="2:15" s="51" customFormat="1" ht="34.950000000000003" customHeight="1" x14ac:dyDescent="0.3">
      <c r="B20" s="64" t="s">
        <v>62</v>
      </c>
      <c r="C20" s="65"/>
      <c r="D20" s="66"/>
      <c r="E20" s="97" t="s">
        <v>86</v>
      </c>
      <c r="F20" s="110"/>
      <c r="G20" s="65"/>
      <c r="H20" s="91" t="s">
        <v>87</v>
      </c>
      <c r="I20" s="104"/>
      <c r="J20" s="66"/>
      <c r="K20" s="97" t="s">
        <v>73</v>
      </c>
      <c r="L20" s="66"/>
      <c r="M20" s="65"/>
      <c r="N20" s="66"/>
      <c r="O20" s="199"/>
    </row>
    <row r="21" spans="2:15" ht="34.950000000000003" customHeight="1" thickBot="1" x14ac:dyDescent="0.35">
      <c r="B21" s="82" t="s">
        <v>76</v>
      </c>
      <c r="C21" s="83">
        <f>SUM(C4,C7,C10,C13,C16,C19)</f>
        <v>100</v>
      </c>
      <c r="D21" s="84">
        <f t="shared" ref="D21:N21" si="0">SUM(D4,D7,D10,D13,D16,D19)</f>
        <v>150</v>
      </c>
      <c r="E21" s="99">
        <f t="shared" si="0"/>
        <v>1300</v>
      </c>
      <c r="F21" s="112">
        <f t="shared" si="0"/>
        <v>300</v>
      </c>
      <c r="G21" s="83">
        <f t="shared" si="0"/>
        <v>900</v>
      </c>
      <c r="H21" s="92">
        <f t="shared" si="0"/>
        <v>2550</v>
      </c>
      <c r="I21" s="105">
        <f t="shared" si="0"/>
        <v>1400</v>
      </c>
      <c r="J21" s="84">
        <f t="shared" si="0"/>
        <v>400</v>
      </c>
      <c r="K21" s="99">
        <f t="shared" si="0"/>
        <v>1350</v>
      </c>
      <c r="L21" s="84">
        <f t="shared" si="0"/>
        <v>2100</v>
      </c>
      <c r="M21" s="83">
        <f t="shared" si="0"/>
        <v>600</v>
      </c>
      <c r="N21" s="84">
        <f t="shared" si="0"/>
        <v>1300</v>
      </c>
      <c r="O21" s="85">
        <f>SUM(O16,O13,O10,O7,O4)</f>
        <v>11450</v>
      </c>
    </row>
    <row r="22" spans="2:15" ht="22.05" customHeight="1" x14ac:dyDescent="0.3">
      <c r="B22" s="52"/>
      <c r="C22" s="67"/>
      <c r="D22" s="67"/>
      <c r="E22" s="67"/>
      <c r="F22" s="67"/>
      <c r="G22" s="67"/>
      <c r="H22" s="67"/>
      <c r="I22" s="67"/>
      <c r="J22" s="67"/>
      <c r="K22" s="67"/>
      <c r="L22" s="67"/>
      <c r="M22" s="67"/>
      <c r="N22" s="67"/>
      <c r="O22" s="67"/>
    </row>
    <row r="23" spans="2:15" ht="37.049999999999997" customHeight="1" x14ac:dyDescent="0.3">
      <c r="B23" s="52"/>
      <c r="C23" s="67"/>
      <c r="D23" s="67"/>
      <c r="E23" s="67"/>
      <c r="F23" s="67"/>
      <c r="G23" s="67"/>
      <c r="H23" s="67"/>
      <c r="I23" s="67"/>
      <c r="J23" s="67"/>
      <c r="K23" s="67"/>
      <c r="L23" s="200" t="s">
        <v>68</v>
      </c>
      <c r="M23" s="200"/>
      <c r="N23" s="200"/>
      <c r="O23" s="200"/>
    </row>
    <row r="24" spans="2:15" ht="4.95" customHeight="1" x14ac:dyDescent="0.3">
      <c r="B24" s="52"/>
      <c r="C24" s="67"/>
      <c r="D24" s="67"/>
      <c r="E24" s="67"/>
      <c r="F24" s="67"/>
      <c r="G24" s="67"/>
      <c r="H24" s="67"/>
      <c r="I24" s="67"/>
      <c r="J24" s="67"/>
      <c r="K24" s="67"/>
      <c r="L24" s="196"/>
      <c r="M24" s="196"/>
      <c r="N24" s="196"/>
      <c r="O24" s="196"/>
    </row>
    <row r="25" spans="2:15" ht="51" customHeight="1" thickBot="1" x14ac:dyDescent="0.35">
      <c r="B25" s="52"/>
      <c r="C25" s="67"/>
      <c r="D25" s="67"/>
      <c r="E25" s="67"/>
      <c r="F25" s="67"/>
      <c r="G25" s="67"/>
      <c r="H25" s="67"/>
      <c r="I25" s="67"/>
      <c r="J25" s="67"/>
      <c r="K25" s="67"/>
      <c r="L25" s="197">
        <f>SUM(O16,O13,O10,O7,O4)</f>
        <v>11450</v>
      </c>
      <c r="M25" s="197"/>
      <c r="N25" s="197"/>
      <c r="O25" s="197"/>
    </row>
    <row r="26" spans="2:15" ht="22.05" customHeight="1" thickTop="1" x14ac:dyDescent="0.3">
      <c r="C26" s="49"/>
      <c r="D26" s="49"/>
      <c r="E26" s="49"/>
      <c r="F26" s="49"/>
      <c r="G26" s="49"/>
      <c r="H26" s="49"/>
      <c r="I26" s="49"/>
      <c r="J26" s="49"/>
      <c r="K26" s="49"/>
      <c r="L26" s="49"/>
      <c r="M26" s="49"/>
      <c r="N26" s="49"/>
      <c r="O26" s="49"/>
    </row>
    <row r="27" spans="2:15" ht="22.05" customHeight="1" x14ac:dyDescent="0.3">
      <c r="L27" s="201" t="s">
        <v>72</v>
      </c>
      <c r="M27" s="201"/>
      <c r="N27" s="201"/>
      <c r="O27" s="201"/>
    </row>
    <row r="28" spans="2:15" ht="22.05" customHeight="1" x14ac:dyDescent="0.3"/>
    <row r="29" spans="2:15" ht="22.05" customHeight="1" x14ac:dyDescent="0.3"/>
    <row r="30" spans="2:15" ht="22.05" customHeight="1" x14ac:dyDescent="0.3"/>
    <row r="31" spans="2:15" ht="22.05" customHeight="1" x14ac:dyDescent="0.3"/>
    <row r="32" spans="2:15" ht="22.05" customHeight="1" x14ac:dyDescent="0.3"/>
    <row r="33" ht="22.05" customHeight="1" x14ac:dyDescent="0.3"/>
    <row r="34" ht="22.05" customHeight="1" x14ac:dyDescent="0.3"/>
    <row r="35" ht="22.05" customHeight="1" x14ac:dyDescent="0.3"/>
    <row r="36" ht="22.05" customHeight="1" x14ac:dyDescent="0.3"/>
    <row r="37" ht="22.05" customHeight="1" x14ac:dyDescent="0.3"/>
    <row r="38" ht="22.05" customHeight="1" x14ac:dyDescent="0.3"/>
    <row r="39" ht="22.05" customHeight="1" x14ac:dyDescent="0.3"/>
    <row r="40" ht="22.05" customHeight="1" x14ac:dyDescent="0.3"/>
    <row r="41" ht="22.05" customHeight="1" x14ac:dyDescent="0.3"/>
    <row r="42" ht="22.05" customHeight="1" x14ac:dyDescent="0.3"/>
    <row r="43" ht="22.05" customHeight="1" x14ac:dyDescent="0.3"/>
    <row r="44" ht="22.05" customHeight="1" x14ac:dyDescent="0.3"/>
    <row r="45" ht="22.05" customHeight="1" x14ac:dyDescent="0.3"/>
    <row r="46" ht="22.05" customHeight="1" x14ac:dyDescent="0.3"/>
    <row r="47" ht="22.05" customHeight="1" x14ac:dyDescent="0.3"/>
    <row r="48" ht="22.05" customHeight="1" x14ac:dyDescent="0.3"/>
    <row r="49" ht="22.05" customHeight="1" x14ac:dyDescent="0.3"/>
    <row r="50" ht="22.05" customHeight="1" x14ac:dyDescent="0.3"/>
    <row r="51" ht="22.05" customHeight="1" x14ac:dyDescent="0.3"/>
    <row r="52" ht="22.05" customHeight="1" x14ac:dyDescent="0.3"/>
    <row r="53" ht="22.05" customHeight="1" x14ac:dyDescent="0.3"/>
    <row r="54" ht="22.05" customHeight="1" x14ac:dyDescent="0.3"/>
    <row r="55" ht="22.05" customHeight="1" x14ac:dyDescent="0.3"/>
    <row r="56" ht="22.05" customHeight="1" x14ac:dyDescent="0.3"/>
    <row r="57" ht="22.05" customHeight="1" x14ac:dyDescent="0.3"/>
    <row r="58" ht="22.05" customHeight="1" x14ac:dyDescent="0.3"/>
  </sheetData>
  <mergeCells count="10">
    <mergeCell ref="L24:O24"/>
    <mergeCell ref="L25:O25"/>
    <mergeCell ref="L27:O27"/>
    <mergeCell ref="O4:O5"/>
    <mergeCell ref="O7:O8"/>
    <mergeCell ref="O10:O11"/>
    <mergeCell ref="O13:O14"/>
    <mergeCell ref="O16:O17"/>
    <mergeCell ref="L23:O23"/>
    <mergeCell ref="O19:O20"/>
  </mergeCells>
  <hyperlinks>
    <hyperlink ref="L27" location="'Example Month'!A1" tooltip="Navigation link back to January" display="Go to Example Budget →" xr:uid="{00000000-0004-0000-0100-000000000000}"/>
    <hyperlink ref="M27" location="'Example Month'!A1" tooltip="Navigation link back to January" display="'Example Month'!A1" xr:uid="{00000000-0004-0000-0100-000001000000}"/>
    <hyperlink ref="N27" location="'Example Month'!A1" tooltip="Navigation link back to January" display="'Example Month'!A1" xr:uid="{00000000-0004-0000-0100-000002000000}"/>
    <hyperlink ref="O27" location="'Example Month'!A1" tooltip="Navigation link back to January" display="'Example Month'!A1" xr:uid="{00000000-0004-0000-0100-000003000000}"/>
  </hyperlink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2">
    <tabColor rgb="FFED8A3A"/>
    <pageSetUpPr fitToPage="1"/>
  </sheetPr>
  <dimension ref="B1:J42"/>
  <sheetViews>
    <sheetView showGridLines="0" workbookViewId="0">
      <selection activeCell="H37" sqref="H37"/>
    </sheetView>
  </sheetViews>
  <sheetFormatPr defaultColWidth="8.81640625" defaultRowHeight="14.4" x14ac:dyDescent="0.3"/>
  <cols>
    <col min="1" max="1" width="2.81640625" customWidth="1"/>
    <col min="2" max="8" width="22.81640625" customWidth="1"/>
    <col min="10" max="10" width="34.6328125" style="6" customWidth="1"/>
  </cols>
  <sheetData>
    <row r="1" spans="2:10" s="6" customFormat="1" x14ac:dyDescent="0.3"/>
    <row r="2" spans="2:10" s="6" customFormat="1" ht="73.05" customHeight="1" x14ac:dyDescent="0.3">
      <c r="B2" s="202" t="s">
        <v>75</v>
      </c>
      <c r="C2" s="202"/>
      <c r="D2" s="202"/>
      <c r="E2" s="202"/>
      <c r="F2" s="48"/>
    </row>
    <row r="3" spans="2:10" s="73" customFormat="1" ht="15" customHeight="1" x14ac:dyDescent="0.3">
      <c r="B3" s="74"/>
      <c r="C3" s="75"/>
      <c r="D3" s="75"/>
      <c r="E3" s="75"/>
      <c r="F3" s="72"/>
      <c r="G3" s="72"/>
      <c r="H3" s="72"/>
    </row>
    <row r="4" spans="2:10" ht="36" customHeight="1" x14ac:dyDescent="0.3">
      <c r="B4" s="79" t="s">
        <v>12</v>
      </c>
      <c r="C4" s="76">
        <f>YEAR(DATE(2019,1,1))</f>
        <v>2019</v>
      </c>
      <c r="D4" s="78" t="s">
        <v>13</v>
      </c>
      <c r="E4" s="77" t="s">
        <v>14</v>
      </c>
      <c r="F4" s="5"/>
      <c r="G4" s="5"/>
      <c r="H4" s="5"/>
      <c r="J4" s="9"/>
    </row>
    <row r="5" spans="2:10" s="6" customFormat="1" ht="13.95" customHeight="1" x14ac:dyDescent="0.3">
      <c r="B5" s="80"/>
      <c r="C5" s="81"/>
      <c r="D5" s="80"/>
      <c r="E5" s="81"/>
      <c r="J5" s="9"/>
    </row>
    <row r="6" spans="2:10" ht="30" customHeight="1" x14ac:dyDescent="0.55000000000000004">
      <c r="B6" s="18">
        <f>CalendarYear</f>
        <v>2019</v>
      </c>
      <c r="E6" s="1"/>
      <c r="G6" s="3"/>
      <c r="H6" s="3"/>
      <c r="J6" s="9"/>
    </row>
    <row r="7" spans="2:10" ht="45" customHeight="1" x14ac:dyDescent="0.3">
      <c r="B7" s="4" t="s">
        <v>2</v>
      </c>
      <c r="C7" s="4"/>
      <c r="D7" s="4"/>
      <c r="E7" s="4"/>
      <c r="F7" s="2"/>
    </row>
    <row r="8" spans="2:10" s="6" customFormat="1" ht="22.05" customHeight="1" thickBot="1" x14ac:dyDescent="0.35">
      <c r="B8" s="4"/>
      <c r="C8" s="4"/>
      <c r="D8" s="4"/>
      <c r="E8" s="4"/>
      <c r="F8" s="2"/>
    </row>
    <row r="9" spans="2:10" ht="22.05" customHeight="1" thickTop="1" thickBot="1" x14ac:dyDescent="0.35">
      <c r="B9" s="19" t="str">
        <f>WeekStart</f>
        <v>M</v>
      </c>
      <c r="C9" s="20" t="str">
        <f t="shared" ref="C9:H9" si="0">LEFT(TEXT(C10,"ddd"),1)</f>
        <v>T</v>
      </c>
      <c r="D9" s="20" t="str">
        <f t="shared" si="0"/>
        <v>W</v>
      </c>
      <c r="E9" s="20" t="str">
        <f t="shared" si="0"/>
        <v>T</v>
      </c>
      <c r="F9" s="20" t="str">
        <f t="shared" si="0"/>
        <v>F</v>
      </c>
      <c r="G9" s="20" t="str">
        <f t="shared" si="0"/>
        <v>S</v>
      </c>
      <c r="H9" s="21" t="str">
        <f t="shared" si="0"/>
        <v>S</v>
      </c>
      <c r="J9" s="149" t="s">
        <v>15</v>
      </c>
    </row>
    <row r="10" spans="2:10" ht="22.05" customHeight="1" thickTop="1" x14ac:dyDescent="0.3">
      <c r="B10" s="26">
        <f t="array" ref="B10:H10">DaysAndWeeks+DATE(CalendarYear,1,1)-WEEKDAY(DATE(CalendarYear,1,1),(WeekStart="M")+1)+1</f>
        <v>43465</v>
      </c>
      <c r="C10" s="26">
        <v>43466</v>
      </c>
      <c r="D10" s="26">
        <v>43467</v>
      </c>
      <c r="E10" s="26">
        <v>43468</v>
      </c>
      <c r="F10" s="26">
        <v>43469</v>
      </c>
      <c r="G10" s="26">
        <v>43470</v>
      </c>
      <c r="H10" s="26">
        <v>43471</v>
      </c>
      <c r="J10" s="150" t="s">
        <v>60</v>
      </c>
    </row>
    <row r="11" spans="2:10" s="6" customFormat="1" ht="22.05" customHeight="1" x14ac:dyDescent="0.3">
      <c r="B11" s="27"/>
      <c r="C11" s="27" t="s">
        <v>88</v>
      </c>
      <c r="D11" s="27" t="s">
        <v>89</v>
      </c>
      <c r="E11" s="27" t="s">
        <v>89</v>
      </c>
      <c r="F11" s="27" t="s">
        <v>90</v>
      </c>
      <c r="G11" s="27" t="s">
        <v>91</v>
      </c>
      <c r="H11" s="27" t="s">
        <v>93</v>
      </c>
      <c r="J11" s="152" t="s">
        <v>16</v>
      </c>
    </row>
    <row r="12" spans="2:10" s="6" customFormat="1" ht="22.05" customHeight="1" x14ac:dyDescent="0.3">
      <c r="B12" s="27"/>
      <c r="C12" s="27"/>
      <c r="D12" s="27"/>
      <c r="E12" s="27"/>
      <c r="F12" s="27"/>
      <c r="G12" s="27" t="s">
        <v>92</v>
      </c>
      <c r="H12" s="27" t="s">
        <v>94</v>
      </c>
      <c r="J12" s="169" t="s">
        <v>17</v>
      </c>
    </row>
    <row r="13" spans="2:10" s="6" customFormat="1" ht="22.05" customHeight="1" x14ac:dyDescent="0.3">
      <c r="B13" s="27"/>
      <c r="C13" s="27"/>
      <c r="D13" s="27"/>
      <c r="E13" s="27"/>
      <c r="F13" s="27"/>
      <c r="G13" s="27" t="s">
        <v>93</v>
      </c>
      <c r="H13" s="27" t="s">
        <v>98</v>
      </c>
      <c r="J13" s="194" t="s">
        <v>18</v>
      </c>
    </row>
    <row r="14" spans="2:10" ht="22.05" customHeight="1" x14ac:dyDescent="0.3">
      <c r="B14" s="28"/>
      <c r="C14" s="28"/>
      <c r="D14" s="28"/>
      <c r="E14" s="28"/>
      <c r="F14" s="28"/>
      <c r="G14" s="28"/>
      <c r="H14" s="28"/>
      <c r="J14" s="195" t="s">
        <v>19</v>
      </c>
    </row>
    <row r="15" spans="2:10" ht="22.05" customHeight="1" x14ac:dyDescent="0.3">
      <c r="B15" s="32">
        <f t="array" ref="B15:H15">DaysAndWeeks+DATE(CalendarYear,1,1)-WEEKDAY(DATE(CalendarYear,1,1),(WeekStart="M")+1)+8</f>
        <v>43472</v>
      </c>
      <c r="C15" s="32">
        <v>43473</v>
      </c>
      <c r="D15" s="32">
        <v>43474</v>
      </c>
      <c r="E15" s="32">
        <v>43475</v>
      </c>
      <c r="F15" s="32">
        <v>43476</v>
      </c>
      <c r="G15" s="32">
        <v>43477</v>
      </c>
      <c r="H15" s="32">
        <v>43478</v>
      </c>
      <c r="J15" s="151" t="s">
        <v>73</v>
      </c>
    </row>
    <row r="16" spans="2:10" s="6" customFormat="1" ht="22.05" customHeight="1" x14ac:dyDescent="0.3">
      <c r="B16" s="27" t="s">
        <v>97</v>
      </c>
      <c r="C16" s="27"/>
      <c r="D16" s="27"/>
      <c r="E16" s="27"/>
      <c r="F16" s="27"/>
      <c r="G16" s="27"/>
      <c r="H16" s="27"/>
    </row>
    <row r="17" spans="2:10" s="6" customFormat="1" ht="22.05" customHeight="1" x14ac:dyDescent="0.3">
      <c r="B17" s="27" t="s">
        <v>99</v>
      </c>
      <c r="C17" s="27"/>
      <c r="D17" s="27"/>
      <c r="E17" s="27"/>
      <c r="F17" s="27"/>
      <c r="G17" s="27"/>
      <c r="H17" s="27"/>
    </row>
    <row r="18" spans="2:10" s="6" customFormat="1" ht="22.05" customHeight="1" x14ac:dyDescent="0.3">
      <c r="B18" s="27"/>
      <c r="C18" s="27"/>
      <c r="D18" s="27"/>
      <c r="E18" s="27"/>
      <c r="F18" s="27"/>
      <c r="G18" s="27"/>
      <c r="H18" s="27"/>
      <c r="J18" s="9"/>
    </row>
    <row r="19" spans="2:10" ht="22.05" customHeight="1" x14ac:dyDescent="0.3">
      <c r="B19" s="29"/>
      <c r="C19" s="29"/>
      <c r="D19" s="29"/>
      <c r="E19" s="29"/>
      <c r="F19" s="29"/>
      <c r="G19" s="29"/>
      <c r="H19" s="29"/>
      <c r="J19" s="9"/>
    </row>
    <row r="20" spans="2:10" ht="22.05" customHeight="1" x14ac:dyDescent="0.3">
      <c r="B20" s="33">
        <f t="array" ref="B20:H20">DaysAndWeeks+DATE(CalendarYear,1,1)-WEEKDAY(DATE(CalendarYear,1,1),(WeekStart="M")+1)+15</f>
        <v>43479</v>
      </c>
      <c r="C20" s="33">
        <v>43480</v>
      </c>
      <c r="D20" s="33">
        <v>43481</v>
      </c>
      <c r="E20" s="33">
        <v>43482</v>
      </c>
      <c r="F20" s="33">
        <v>43483</v>
      </c>
      <c r="G20" s="33">
        <v>43484</v>
      </c>
      <c r="H20" s="33">
        <v>43485</v>
      </c>
      <c r="J20" s="9"/>
    </row>
    <row r="21" spans="2:10" s="6" customFormat="1" ht="22.05" customHeight="1" x14ac:dyDescent="0.3">
      <c r="B21" s="30"/>
      <c r="C21" s="30"/>
      <c r="D21" s="30"/>
      <c r="E21" s="30"/>
      <c r="F21" s="30"/>
      <c r="G21" s="30"/>
      <c r="H21" s="30"/>
      <c r="J21" s="9"/>
    </row>
    <row r="22" spans="2:10" s="6" customFormat="1" ht="22.05" customHeight="1" x14ac:dyDescent="0.3">
      <c r="B22" s="30"/>
      <c r="C22" s="30"/>
      <c r="D22" s="30"/>
      <c r="E22" s="30"/>
      <c r="F22" s="30"/>
      <c r="G22" s="30"/>
      <c r="H22" s="30"/>
      <c r="J22" s="9"/>
    </row>
    <row r="23" spans="2:10" s="6" customFormat="1" ht="22.05" customHeight="1" x14ac:dyDescent="0.3">
      <c r="B23" s="30"/>
      <c r="C23" s="30"/>
      <c r="D23" s="30"/>
      <c r="E23" s="30"/>
      <c r="F23" s="30"/>
      <c r="G23" s="30"/>
      <c r="H23" s="30"/>
      <c r="J23" s="9"/>
    </row>
    <row r="24" spans="2:10" s="6" customFormat="1" ht="22.05" customHeight="1" x14ac:dyDescent="0.3">
      <c r="B24" s="30"/>
      <c r="C24" s="30"/>
      <c r="D24" s="30"/>
      <c r="E24" s="30"/>
      <c r="F24" s="30"/>
      <c r="G24" s="30"/>
      <c r="H24" s="30"/>
      <c r="J24" s="9"/>
    </row>
    <row r="25" spans="2:10" ht="22.05" customHeight="1" x14ac:dyDescent="0.3">
      <c r="B25" s="31"/>
      <c r="C25" s="31"/>
      <c r="D25" s="31"/>
      <c r="E25" s="31"/>
      <c r="F25" s="31"/>
      <c r="G25" s="31"/>
      <c r="H25" s="31"/>
      <c r="J25" s="9"/>
    </row>
    <row r="26" spans="2:10" ht="22.05" customHeight="1" x14ac:dyDescent="0.3">
      <c r="B26" s="33">
        <f t="array" ref="B26:H26">DaysAndWeeks+DATE(CalendarYear,1,1)-WEEKDAY(DATE(CalendarYear,1,1),(WeekStart="M")+1)+22</f>
        <v>43486</v>
      </c>
      <c r="C26" s="33">
        <v>43487</v>
      </c>
      <c r="D26" s="33">
        <v>43488</v>
      </c>
      <c r="E26" s="33">
        <v>43489</v>
      </c>
      <c r="F26" s="33">
        <v>43490</v>
      </c>
      <c r="G26" s="33">
        <v>43491</v>
      </c>
      <c r="H26" s="33">
        <v>43492</v>
      </c>
      <c r="J26" s="9"/>
    </row>
    <row r="27" spans="2:10" s="6" customFormat="1" ht="22.05" customHeight="1" x14ac:dyDescent="0.3">
      <c r="B27" s="30" t="s">
        <v>100</v>
      </c>
      <c r="C27" s="30"/>
      <c r="D27" s="30"/>
      <c r="E27" s="30"/>
      <c r="F27" s="30" t="s">
        <v>102</v>
      </c>
      <c r="G27" s="30" t="s">
        <v>95</v>
      </c>
      <c r="H27" s="30"/>
      <c r="J27" s="9"/>
    </row>
    <row r="28" spans="2:10" s="6" customFormat="1" ht="22.05" customHeight="1" x14ac:dyDescent="0.3">
      <c r="B28" s="30" t="s">
        <v>101</v>
      </c>
      <c r="C28" s="30"/>
      <c r="D28" s="30"/>
      <c r="E28" s="30"/>
      <c r="F28" s="30" t="s">
        <v>103</v>
      </c>
      <c r="G28" s="30"/>
      <c r="H28" s="30"/>
      <c r="J28" s="9"/>
    </row>
    <row r="29" spans="2:10" s="6" customFormat="1" ht="22.05" customHeight="1" x14ac:dyDescent="0.3">
      <c r="B29" s="30"/>
      <c r="C29" s="30"/>
      <c r="D29" s="30"/>
      <c r="E29" s="30"/>
      <c r="F29" s="30"/>
      <c r="G29" s="30"/>
      <c r="H29" s="30"/>
      <c r="J29" s="9"/>
    </row>
    <row r="30" spans="2:10" ht="22.05" customHeight="1" x14ac:dyDescent="0.3">
      <c r="B30" s="31"/>
      <c r="C30" s="31"/>
      <c r="D30" s="31"/>
      <c r="E30" s="31"/>
      <c r="F30" s="31"/>
      <c r="G30" s="31"/>
      <c r="H30" s="31"/>
      <c r="J30" s="9"/>
    </row>
    <row r="31" spans="2:10" ht="22.05" customHeight="1" x14ac:dyDescent="0.3">
      <c r="B31" s="33">
        <f t="array" ref="B31:H31">DaysAndWeeks+DATE(CalendarYear,1,1)-WEEKDAY(DATE(CalendarYear,1,1),(WeekStart="M")+1)+29</f>
        <v>43493</v>
      </c>
      <c r="C31" s="33">
        <v>43494</v>
      </c>
      <c r="D31" s="33">
        <v>43495</v>
      </c>
      <c r="E31" s="33">
        <v>43496</v>
      </c>
      <c r="F31" s="33">
        <v>43497</v>
      </c>
      <c r="G31" s="33">
        <v>43498</v>
      </c>
      <c r="H31" s="33">
        <v>43499</v>
      </c>
      <c r="J31" s="9"/>
    </row>
    <row r="32" spans="2:10" s="6" customFormat="1" ht="22.05" customHeight="1" x14ac:dyDescent="0.3">
      <c r="B32" s="30"/>
      <c r="C32" s="30" t="s">
        <v>124</v>
      </c>
      <c r="D32" s="30"/>
      <c r="E32" s="30" t="s">
        <v>105</v>
      </c>
      <c r="F32" s="30"/>
      <c r="G32" s="30"/>
      <c r="H32" s="30"/>
      <c r="J32" s="9"/>
    </row>
    <row r="33" spans="2:10" s="6" customFormat="1" ht="22.05" customHeight="1" x14ac:dyDescent="0.3">
      <c r="B33" s="30"/>
      <c r="C33" s="30" t="s">
        <v>96</v>
      </c>
      <c r="D33" s="30"/>
      <c r="E33" s="30" t="s">
        <v>106</v>
      </c>
      <c r="F33" s="30"/>
      <c r="G33" s="30"/>
      <c r="H33" s="30"/>
      <c r="J33" s="9"/>
    </row>
    <row r="34" spans="2:10" s="6" customFormat="1" ht="22.05" customHeight="1" x14ac:dyDescent="0.3">
      <c r="B34" s="30"/>
      <c r="C34" s="30"/>
      <c r="D34" s="30"/>
      <c r="E34" s="30"/>
      <c r="F34" s="30"/>
      <c r="G34" s="30"/>
      <c r="H34" s="30"/>
      <c r="J34" s="9"/>
    </row>
    <row r="35" spans="2:10" ht="22.05" customHeight="1" thickBot="1" x14ac:dyDescent="0.35">
      <c r="B35" s="31"/>
      <c r="C35" s="31"/>
      <c r="D35" s="31"/>
      <c r="E35" s="31"/>
      <c r="F35" s="31"/>
      <c r="G35" s="31"/>
      <c r="H35" s="31"/>
      <c r="J35" s="9"/>
    </row>
    <row r="36" spans="2:10" ht="22.05" customHeight="1" thickTop="1" x14ac:dyDescent="0.3">
      <c r="B36" s="12"/>
      <c r="C36" s="12"/>
      <c r="D36" s="12"/>
      <c r="E36" s="12"/>
      <c r="F36" s="12"/>
      <c r="G36" s="12"/>
      <c r="H36" s="12"/>
      <c r="J36" s="9"/>
    </row>
    <row r="37" spans="2:10" ht="22.05" customHeight="1" x14ac:dyDescent="0.3">
      <c r="G37" s="3"/>
      <c r="H37" s="3" t="s">
        <v>24</v>
      </c>
      <c r="J37" s="9"/>
    </row>
    <row r="38" spans="2:10" x14ac:dyDescent="0.3">
      <c r="J38" s="9"/>
    </row>
    <row r="39" spans="2:10" x14ac:dyDescent="0.3">
      <c r="J39" s="9"/>
    </row>
    <row r="40" spans="2:10" x14ac:dyDescent="0.3">
      <c r="J40" s="9"/>
    </row>
    <row r="41" spans="2:10" x14ac:dyDescent="0.3">
      <c r="J41" s="9"/>
    </row>
    <row r="42" spans="2:10" x14ac:dyDescent="0.3">
      <c r="J42" s="9"/>
    </row>
  </sheetData>
  <dataConsolidate/>
  <mergeCells count="1">
    <mergeCell ref="B2:E2"/>
  </mergeCells>
  <conditionalFormatting sqref="B10:G13">
    <cfRule type="expression" dxfId="23" priority="4">
      <formula>DAY(B10)&gt;8</formula>
    </cfRule>
  </conditionalFormatting>
  <conditionalFormatting sqref="B31:H35">
    <cfRule type="expression" dxfId="22" priority="2">
      <formula>AND(DAY(B31)&gt;=1,DAY(B31)&lt;=15)</formula>
    </cfRule>
  </conditionalFormatting>
  <dataValidations xWindow="40" yWindow="320" count="1">
    <dataValidation type="list" allowBlank="1" showInputMessage="1" showErrorMessage="1" error="Select a day from the entries in the list. Select CANCEL, then ALT+DOWN ARROW to pick from the dropdown list" sqref="E4:E5" xr:uid="{00000000-0002-0000-0300-000000000000}">
      <formula1>"M,S"</formula1>
    </dataValidation>
  </dataValidations>
  <hyperlinks>
    <hyperlink ref="H37" location="FEBRUARY!A1" tooltip="Navigation link to the next month" display="FEBRUARY" xr:uid="{00000000-0004-0000-0300-000000000000}"/>
  </hyperlinks>
  <printOptions horizontalCentered="1"/>
  <pageMargins left="0.5" right="0.5" top="0.4" bottom="0.4" header="0.3" footer="0.3"/>
  <pageSetup fitToHeight="0" orientation="landscape" horizontalDpi="4294967293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4">
    <tabColor rgb="FFF42F4B"/>
    <pageSetUpPr fitToPage="1"/>
  </sheetPr>
  <dimension ref="B1:J36"/>
  <sheetViews>
    <sheetView showGridLines="0" topLeftCell="A17" workbookViewId="0">
      <selection activeCell="H31" sqref="H31"/>
    </sheetView>
  </sheetViews>
  <sheetFormatPr defaultColWidth="8.81640625" defaultRowHeight="14.4" x14ac:dyDescent="0.3"/>
  <cols>
    <col min="1" max="1" width="2.81640625" style="6" customWidth="1"/>
    <col min="2" max="8" width="22.81640625" style="6" customWidth="1"/>
    <col min="9" max="9" width="8.81640625" style="6"/>
    <col min="10" max="10" width="34.6328125" style="6" customWidth="1"/>
    <col min="11" max="16384" width="8.81640625" style="6"/>
  </cols>
  <sheetData>
    <row r="1" spans="2:10" ht="30" customHeight="1" x14ac:dyDescent="0.55000000000000004">
      <c r="B1" s="18">
        <f>CalendarYear</f>
        <v>2019</v>
      </c>
      <c r="E1" s="1"/>
      <c r="J1" s="8"/>
    </row>
    <row r="2" spans="2:10" ht="45" customHeight="1" x14ac:dyDescent="0.3">
      <c r="B2" s="4" t="s">
        <v>1</v>
      </c>
      <c r="C2" s="4"/>
      <c r="D2" s="4"/>
      <c r="E2" s="4"/>
      <c r="F2" s="2"/>
      <c r="J2" s="9"/>
    </row>
    <row r="3" spans="2:10" ht="15" thickBot="1" x14ac:dyDescent="0.35"/>
    <row r="4" spans="2:10" ht="22.05" customHeight="1" thickTop="1" thickBot="1" x14ac:dyDescent="0.35">
      <c r="B4" s="19" t="str">
        <f>WeekStart</f>
        <v>M</v>
      </c>
      <c r="C4" s="20" t="str">
        <f t="shared" ref="C4:H4" si="0">LEFT(TEXT(C5,"ddd"),1)</f>
        <v>T</v>
      </c>
      <c r="D4" s="20" t="str">
        <f t="shared" si="0"/>
        <v>W</v>
      </c>
      <c r="E4" s="20" t="str">
        <f t="shared" si="0"/>
        <v>T</v>
      </c>
      <c r="F4" s="20" t="str">
        <f t="shared" si="0"/>
        <v>F</v>
      </c>
      <c r="G4" s="20" t="str">
        <f t="shared" si="0"/>
        <v>S</v>
      </c>
      <c r="H4" s="21" t="str">
        <f t="shared" si="0"/>
        <v>S</v>
      </c>
      <c r="J4" s="149" t="s">
        <v>15</v>
      </c>
    </row>
    <row r="5" spans="2:10" ht="22.05" customHeight="1" thickTop="1" x14ac:dyDescent="0.3">
      <c r="B5" s="10">
        <f t="array" ref="B5:H5">DaysAndWeeks+DATE(CalendarYear,2,1)-WEEKDAY(DATE(CalendarYear,2,1),(WeekStart="M")+1)+1</f>
        <v>43493</v>
      </c>
      <c r="C5" s="10">
        <v>43494</v>
      </c>
      <c r="D5" s="10">
        <v>43495</v>
      </c>
      <c r="E5" s="10">
        <v>43496</v>
      </c>
      <c r="F5" s="10">
        <v>43497</v>
      </c>
      <c r="G5" s="10">
        <v>43498</v>
      </c>
      <c r="H5" s="10">
        <v>43499</v>
      </c>
      <c r="J5" s="150" t="s">
        <v>60</v>
      </c>
    </row>
    <row r="6" spans="2:10" ht="22.05" customHeight="1" x14ac:dyDescent="0.3">
      <c r="B6" s="10" t="s">
        <v>116</v>
      </c>
      <c r="C6" s="10"/>
      <c r="D6" s="10"/>
      <c r="E6" s="10"/>
      <c r="F6" s="10"/>
      <c r="G6" s="10"/>
      <c r="H6" s="10"/>
      <c r="J6" s="152" t="s">
        <v>16</v>
      </c>
    </row>
    <row r="7" spans="2:10" ht="22.05" customHeight="1" x14ac:dyDescent="0.3">
      <c r="B7" s="10" t="s">
        <v>117</v>
      </c>
      <c r="C7" s="10"/>
      <c r="D7" s="10"/>
      <c r="E7" s="10"/>
      <c r="F7" s="10"/>
      <c r="G7" s="10"/>
      <c r="H7" s="10"/>
      <c r="J7" s="169" t="s">
        <v>17</v>
      </c>
    </row>
    <row r="8" spans="2:10" ht="22.05" customHeight="1" x14ac:dyDescent="0.3">
      <c r="B8" s="10"/>
      <c r="C8" s="10"/>
      <c r="D8" s="10"/>
      <c r="E8" s="10"/>
      <c r="F8" s="10"/>
      <c r="G8" s="10"/>
      <c r="H8" s="10"/>
      <c r="J8" s="194" t="s">
        <v>18</v>
      </c>
    </row>
    <row r="9" spans="2:10" ht="22.05" customHeight="1" x14ac:dyDescent="0.3">
      <c r="B9" s="11"/>
      <c r="C9" s="11"/>
      <c r="D9" s="11"/>
      <c r="E9" s="11"/>
      <c r="F9" s="11"/>
      <c r="G9" s="11"/>
      <c r="H9" s="11"/>
      <c r="J9" s="195" t="s">
        <v>19</v>
      </c>
    </row>
    <row r="10" spans="2:10" ht="22.05" customHeight="1" x14ac:dyDescent="0.3">
      <c r="B10" s="33">
        <f t="array" ref="B10:H10">DaysAndWeeks+DATE(CalendarYear,2,1)-WEEKDAY(DATE(CalendarYear,2,1),(WeekStart="M")+1)+8</f>
        <v>43500</v>
      </c>
      <c r="C10" s="33">
        <v>43501</v>
      </c>
      <c r="D10" s="33">
        <v>43502</v>
      </c>
      <c r="E10" s="33">
        <v>43503</v>
      </c>
      <c r="F10" s="33">
        <v>43504</v>
      </c>
      <c r="G10" s="33">
        <v>43505</v>
      </c>
      <c r="H10" s="33">
        <v>43506</v>
      </c>
      <c r="J10" s="151" t="s">
        <v>73</v>
      </c>
    </row>
    <row r="11" spans="2:10" ht="22.05" customHeight="1" x14ac:dyDescent="0.3">
      <c r="B11" s="30" t="s">
        <v>118</v>
      </c>
      <c r="C11" s="30"/>
      <c r="D11" s="30"/>
      <c r="E11" s="30"/>
      <c r="F11" s="30"/>
      <c r="G11" s="30"/>
      <c r="H11" s="30"/>
    </row>
    <row r="12" spans="2:10" ht="22.05" customHeight="1" x14ac:dyDescent="0.3">
      <c r="B12" s="30" t="s">
        <v>119</v>
      </c>
      <c r="C12" s="30"/>
      <c r="D12" s="30"/>
      <c r="E12" s="30"/>
      <c r="F12" s="30"/>
      <c r="G12" s="30"/>
      <c r="H12" s="30"/>
    </row>
    <row r="13" spans="2:10" ht="22.05" customHeight="1" x14ac:dyDescent="0.3">
      <c r="B13" s="30"/>
      <c r="C13" s="30"/>
      <c r="D13" s="30"/>
      <c r="E13" s="30"/>
      <c r="F13" s="30"/>
      <c r="G13" s="30"/>
      <c r="H13" s="30"/>
    </row>
    <row r="14" spans="2:10" ht="22.05" customHeight="1" x14ac:dyDescent="0.3">
      <c r="B14" s="31"/>
      <c r="C14" s="31"/>
      <c r="D14" s="31"/>
      <c r="E14" s="31"/>
      <c r="F14" s="31"/>
      <c r="G14" s="31"/>
      <c r="H14" s="31"/>
    </row>
    <row r="15" spans="2:10" ht="22.05" customHeight="1" x14ac:dyDescent="0.3">
      <c r="B15" s="33">
        <f t="array" ref="B15:H15">DaysAndWeeks+DATE(CalendarYear,2,1)-WEEKDAY(DATE(CalendarYear,2,1),(WeekStart="M")+1)+15</f>
        <v>43507</v>
      </c>
      <c r="C15" s="33">
        <v>43508</v>
      </c>
      <c r="D15" s="33">
        <v>43509</v>
      </c>
      <c r="E15" s="33">
        <v>43510</v>
      </c>
      <c r="F15" s="33">
        <v>43511</v>
      </c>
      <c r="G15" s="33">
        <v>43512</v>
      </c>
      <c r="H15" s="33">
        <v>43513</v>
      </c>
      <c r="J15" s="9"/>
    </row>
    <row r="16" spans="2:10" ht="22.05" customHeight="1" x14ac:dyDescent="0.3">
      <c r="B16" s="30"/>
      <c r="C16" s="30"/>
      <c r="D16" s="30" t="s">
        <v>109</v>
      </c>
      <c r="E16" s="30" t="s">
        <v>107</v>
      </c>
      <c r="F16" s="30"/>
      <c r="G16" s="30" t="s">
        <v>122</v>
      </c>
      <c r="H16" s="30"/>
      <c r="J16" s="9"/>
    </row>
    <row r="17" spans="2:10" ht="22.05" customHeight="1" x14ac:dyDescent="0.3">
      <c r="B17" s="30"/>
      <c r="C17" s="30"/>
      <c r="D17" s="30" t="s">
        <v>110</v>
      </c>
      <c r="E17" s="30" t="s">
        <v>108</v>
      </c>
      <c r="F17" s="30" t="s">
        <v>125</v>
      </c>
      <c r="G17" s="30" t="s">
        <v>123</v>
      </c>
      <c r="H17" s="30"/>
      <c r="J17" s="9"/>
    </row>
    <row r="18" spans="2:10" ht="22.05" customHeight="1" x14ac:dyDescent="0.3">
      <c r="B18" s="30"/>
      <c r="C18" s="30"/>
      <c r="D18" s="30" t="s">
        <v>111</v>
      </c>
      <c r="E18" s="30"/>
      <c r="F18" s="30"/>
      <c r="G18" s="30"/>
      <c r="H18" s="30"/>
      <c r="J18" s="9"/>
    </row>
    <row r="19" spans="2:10" ht="22.05" customHeight="1" x14ac:dyDescent="0.3">
      <c r="B19" s="31"/>
      <c r="C19" s="31"/>
      <c r="D19" s="31" t="s">
        <v>112</v>
      </c>
      <c r="E19" s="31"/>
      <c r="F19" s="31"/>
      <c r="G19" s="31"/>
      <c r="H19" s="31"/>
      <c r="J19" s="9"/>
    </row>
    <row r="20" spans="2:10" ht="22.05" customHeight="1" x14ac:dyDescent="0.3">
      <c r="B20" s="33">
        <f t="array" ref="B20:H20">DaysAndWeeks+DATE(CalendarYear,2,1)-WEEKDAY(DATE(CalendarYear,2,1),(WeekStart="M")+1)+22</f>
        <v>43514</v>
      </c>
      <c r="C20" s="33">
        <v>43515</v>
      </c>
      <c r="D20" s="33">
        <v>43516</v>
      </c>
      <c r="E20" s="33">
        <v>43517</v>
      </c>
      <c r="F20" s="33">
        <v>43518</v>
      </c>
      <c r="G20" s="33">
        <v>43519</v>
      </c>
      <c r="H20" s="33">
        <v>43520</v>
      </c>
      <c r="J20" s="9"/>
    </row>
    <row r="21" spans="2:10" ht="22.05" customHeight="1" x14ac:dyDescent="0.3">
      <c r="B21" s="30"/>
      <c r="C21" s="30"/>
      <c r="D21" s="30" t="s">
        <v>120</v>
      </c>
      <c r="E21" s="30"/>
      <c r="F21" s="30"/>
      <c r="G21" s="30"/>
      <c r="H21" s="30"/>
      <c r="J21" s="9"/>
    </row>
    <row r="22" spans="2:10" ht="22.05" customHeight="1" x14ac:dyDescent="0.3">
      <c r="B22" s="30"/>
      <c r="C22" s="30"/>
      <c r="D22" s="30" t="s">
        <v>121</v>
      </c>
      <c r="E22" s="30"/>
      <c r="F22" s="30"/>
      <c r="G22" s="30"/>
      <c r="H22" s="30"/>
      <c r="J22" s="9"/>
    </row>
    <row r="23" spans="2:10" ht="22.05" customHeight="1" x14ac:dyDescent="0.3">
      <c r="B23" s="30"/>
      <c r="C23" s="30"/>
      <c r="D23" s="30"/>
      <c r="E23" s="30"/>
      <c r="F23" s="30"/>
      <c r="G23" s="30"/>
      <c r="H23" s="30"/>
      <c r="J23" s="9"/>
    </row>
    <row r="24" spans="2:10" ht="22.05" customHeight="1" x14ac:dyDescent="0.3">
      <c r="B24" s="31"/>
      <c r="C24" s="31"/>
      <c r="D24" s="31"/>
      <c r="E24" s="31"/>
      <c r="F24" s="31"/>
      <c r="G24" s="31"/>
      <c r="H24" s="31"/>
      <c r="J24" s="9"/>
    </row>
    <row r="25" spans="2:10" ht="22.05" customHeight="1" x14ac:dyDescent="0.3">
      <c r="B25" s="33">
        <f t="array" ref="B25:H25">DaysAndWeeks+DATE(CalendarYear,2,1)-WEEKDAY(DATE(CalendarYear,2,1),(WeekStart="M")+1)+29</f>
        <v>43521</v>
      </c>
      <c r="C25" s="33">
        <v>43522</v>
      </c>
      <c r="D25" s="33">
        <v>43523</v>
      </c>
      <c r="E25" s="33">
        <v>43524</v>
      </c>
      <c r="F25" s="33">
        <v>43525</v>
      </c>
      <c r="G25" s="33">
        <v>43526</v>
      </c>
      <c r="H25" s="33">
        <v>43527</v>
      </c>
      <c r="J25" s="9"/>
    </row>
    <row r="26" spans="2:10" ht="22.05" customHeight="1" x14ac:dyDescent="0.3">
      <c r="B26" s="30" t="s">
        <v>113</v>
      </c>
      <c r="C26" s="30" t="s">
        <v>115</v>
      </c>
      <c r="D26" s="30"/>
      <c r="E26" s="30"/>
      <c r="F26" s="30"/>
      <c r="G26" s="30"/>
      <c r="H26" s="30"/>
      <c r="J26" s="9"/>
    </row>
    <row r="27" spans="2:10" ht="22.05" customHeight="1" x14ac:dyDescent="0.3">
      <c r="B27" s="30" t="s">
        <v>114</v>
      </c>
      <c r="C27" s="30" t="s">
        <v>114</v>
      </c>
      <c r="D27" s="30"/>
      <c r="E27" s="30"/>
      <c r="F27" s="30"/>
      <c r="G27" s="30"/>
      <c r="H27" s="30"/>
      <c r="J27" s="9"/>
    </row>
    <row r="28" spans="2:10" ht="22.05" customHeight="1" x14ac:dyDescent="0.3">
      <c r="B28" s="30"/>
      <c r="C28" s="30"/>
      <c r="D28" s="30"/>
      <c r="E28" s="30"/>
      <c r="F28" s="30"/>
      <c r="G28" s="30"/>
      <c r="H28" s="30"/>
      <c r="J28" s="9"/>
    </row>
    <row r="29" spans="2:10" ht="22.05" customHeight="1" thickBot="1" x14ac:dyDescent="0.35">
      <c r="B29" s="39"/>
      <c r="C29" s="39"/>
      <c r="D29" s="39"/>
      <c r="E29" s="39"/>
      <c r="F29" s="39"/>
      <c r="G29" s="39"/>
      <c r="H29" s="39"/>
      <c r="J29" s="9"/>
    </row>
    <row r="30" spans="2:10" ht="15" thickTop="1" x14ac:dyDescent="0.3">
      <c r="B30" s="37"/>
      <c r="C30" s="37"/>
      <c r="D30" s="37"/>
      <c r="E30" s="37"/>
      <c r="F30" s="37"/>
      <c r="G30" s="37"/>
      <c r="H30" s="37"/>
      <c r="J30" s="9"/>
    </row>
    <row r="31" spans="2:10" ht="18" x14ac:dyDescent="0.3">
      <c r="G31" s="3" t="s">
        <v>25</v>
      </c>
      <c r="H31" s="3" t="s">
        <v>36</v>
      </c>
      <c r="J31" s="9"/>
    </row>
    <row r="32" spans="2:10" x14ac:dyDescent="0.3">
      <c r="J32" s="9"/>
    </row>
    <row r="33" spans="10:10" x14ac:dyDescent="0.3">
      <c r="J33" s="9"/>
    </row>
    <row r="34" spans="10:10" x14ac:dyDescent="0.3">
      <c r="J34" s="9"/>
    </row>
    <row r="35" spans="10:10" x14ac:dyDescent="0.3">
      <c r="J35" s="9"/>
    </row>
    <row r="36" spans="10:10" x14ac:dyDescent="0.3">
      <c r="J36" s="9"/>
    </row>
  </sheetData>
  <conditionalFormatting sqref="B5:G8">
    <cfRule type="expression" dxfId="21" priority="2">
      <formula>DAY(B5)&gt;8</formula>
    </cfRule>
  </conditionalFormatting>
  <conditionalFormatting sqref="B25:H29">
    <cfRule type="expression" dxfId="20" priority="1">
      <formula>AND(DAY(B25)&gt;=1,DAY(B25)&lt;=15)</formula>
    </cfRule>
  </conditionalFormatting>
  <hyperlinks>
    <hyperlink ref="H31" location="MARCH!A1" tooltip="Navigation link to the next month" display="MARCH" xr:uid="{00000000-0004-0000-0400-000000000000}"/>
    <hyperlink ref="G31" location="JANUARY!A1" tooltip="Navigation link to the previous month" display="JANUARY" xr:uid="{00000000-0004-0000-0400-000001000000}"/>
  </hyperlinks>
  <printOptions horizontalCentered="1"/>
  <pageMargins left="0.09" right="0.5" top="0.75" bottom="0.75" header="0.3" footer="0.3"/>
  <pageSetup fitToHeight="0" orientation="landscape" horizontalDpi="4294967293" verticalDpi="2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5">
    <tabColor rgb="FF49BAD4"/>
    <pageSetUpPr fitToPage="1"/>
  </sheetPr>
  <dimension ref="B1:J36"/>
  <sheetViews>
    <sheetView showGridLines="0" topLeftCell="A3" workbookViewId="0"/>
  </sheetViews>
  <sheetFormatPr defaultColWidth="8.81640625" defaultRowHeight="14.4" x14ac:dyDescent="0.3"/>
  <cols>
    <col min="1" max="1" width="2.81640625" style="6" customWidth="1"/>
    <col min="2" max="8" width="22.81640625" style="6" customWidth="1"/>
    <col min="9" max="9" width="8.81640625" style="6"/>
    <col min="10" max="10" width="34.6328125" style="6" customWidth="1"/>
    <col min="11" max="16384" width="8.81640625" style="6"/>
  </cols>
  <sheetData>
    <row r="1" spans="2:10" ht="30" customHeight="1" x14ac:dyDescent="0.55000000000000004">
      <c r="B1" s="18">
        <f>CalendarYear</f>
        <v>2019</v>
      </c>
      <c r="E1" s="1"/>
      <c r="F1" s="1"/>
      <c r="G1" s="1"/>
      <c r="H1" s="3"/>
      <c r="J1" s="8"/>
    </row>
    <row r="2" spans="2:10" ht="45" customHeight="1" x14ac:dyDescent="0.3">
      <c r="B2" s="4" t="s">
        <v>3</v>
      </c>
      <c r="C2" s="4"/>
      <c r="D2" s="4"/>
      <c r="E2" s="4"/>
      <c r="F2" s="2"/>
      <c r="J2" s="9"/>
    </row>
    <row r="3" spans="2:10" ht="22.05" customHeight="1" thickBot="1" x14ac:dyDescent="0.35"/>
    <row r="4" spans="2:10" ht="22.05" customHeight="1" thickTop="1" thickBot="1" x14ac:dyDescent="0.35">
      <c r="B4" s="19" t="str">
        <f>WeekStart</f>
        <v>M</v>
      </c>
      <c r="C4" s="20" t="str">
        <f t="shared" ref="C4:H4" si="0">LEFT(TEXT(C5,"ddd"),1)</f>
        <v>T</v>
      </c>
      <c r="D4" s="20" t="str">
        <f t="shared" si="0"/>
        <v>W</v>
      </c>
      <c r="E4" s="20" t="str">
        <f t="shared" si="0"/>
        <v>T</v>
      </c>
      <c r="F4" s="20" t="str">
        <f t="shared" si="0"/>
        <v>F</v>
      </c>
      <c r="G4" s="20" t="str">
        <f t="shared" si="0"/>
        <v>S</v>
      </c>
      <c r="H4" s="21" t="str">
        <f t="shared" si="0"/>
        <v>S</v>
      </c>
      <c r="J4" s="149" t="s">
        <v>15</v>
      </c>
    </row>
    <row r="5" spans="2:10" ht="22.05" customHeight="1" thickTop="1" x14ac:dyDescent="0.3">
      <c r="B5" s="10">
        <f t="array" ref="B5:H5">DaysAndWeeks+DATE(CalendarYear,3,1)-WEEKDAY(DATE(CalendarYear,3,1),(WeekStart="M")+1)+1</f>
        <v>43521</v>
      </c>
      <c r="C5" s="10">
        <v>43522</v>
      </c>
      <c r="D5" s="10">
        <v>43523</v>
      </c>
      <c r="E5" s="10">
        <v>43524</v>
      </c>
      <c r="F5" s="10">
        <v>43525</v>
      </c>
      <c r="G5" s="10">
        <v>43526</v>
      </c>
      <c r="H5" s="10">
        <v>43527</v>
      </c>
      <c r="J5" s="150" t="s">
        <v>60</v>
      </c>
    </row>
    <row r="6" spans="2:10" ht="22.05" customHeight="1" x14ac:dyDescent="0.3">
      <c r="B6" s="10"/>
      <c r="C6" s="10"/>
      <c r="D6" s="10"/>
      <c r="E6" s="10"/>
      <c r="F6" s="10"/>
      <c r="G6" s="10"/>
      <c r="H6" s="10"/>
      <c r="J6" s="152" t="s">
        <v>16</v>
      </c>
    </row>
    <row r="7" spans="2:10" ht="22.05" customHeight="1" x14ac:dyDescent="0.3">
      <c r="B7" s="10"/>
      <c r="C7" s="10"/>
      <c r="D7" s="10"/>
      <c r="E7" s="10"/>
      <c r="F7" s="10"/>
      <c r="G7" s="10"/>
      <c r="H7" s="10"/>
      <c r="J7" s="169" t="s">
        <v>17</v>
      </c>
    </row>
    <row r="8" spans="2:10" ht="22.05" customHeight="1" x14ac:dyDescent="0.3">
      <c r="B8" s="10"/>
      <c r="C8" s="10"/>
      <c r="D8" s="10"/>
      <c r="E8" s="10"/>
      <c r="F8" s="10"/>
      <c r="G8" s="10"/>
      <c r="H8" s="10"/>
      <c r="J8" s="194" t="s">
        <v>18</v>
      </c>
    </row>
    <row r="9" spans="2:10" ht="22.05" customHeight="1" x14ac:dyDescent="0.3">
      <c r="B9" s="11"/>
      <c r="C9" s="11"/>
      <c r="D9" s="11"/>
      <c r="E9" s="11"/>
      <c r="F9" s="11"/>
      <c r="G9" s="11"/>
      <c r="H9" s="11"/>
      <c r="J9" s="195" t="s">
        <v>19</v>
      </c>
    </row>
    <row r="10" spans="2:10" ht="22.05" customHeight="1" x14ac:dyDescent="0.3">
      <c r="B10" s="33">
        <f t="array" ref="B10:H10">DaysAndWeeks+DATE(CalendarYear,3,1)-WEEKDAY(DATE(CalendarYear,3,1),(WeekStart="M")+1)+8</f>
        <v>43528</v>
      </c>
      <c r="C10" s="33">
        <v>43529</v>
      </c>
      <c r="D10" s="33">
        <v>43530</v>
      </c>
      <c r="E10" s="33">
        <v>43531</v>
      </c>
      <c r="F10" s="33">
        <v>43532</v>
      </c>
      <c r="G10" s="33">
        <v>43533</v>
      </c>
      <c r="H10" s="33">
        <v>43534</v>
      </c>
      <c r="J10" s="151" t="s">
        <v>73</v>
      </c>
    </row>
    <row r="11" spans="2:10" ht="22.05" customHeight="1" x14ac:dyDescent="0.3">
      <c r="B11" s="30"/>
      <c r="C11" s="30"/>
      <c r="D11" s="30"/>
      <c r="E11" s="30"/>
      <c r="F11" s="30"/>
      <c r="G11" s="30"/>
      <c r="H11" s="30"/>
    </row>
    <row r="12" spans="2:10" ht="22.05" customHeight="1" x14ac:dyDescent="0.3">
      <c r="B12" s="30"/>
      <c r="C12" s="30"/>
      <c r="D12" s="30"/>
      <c r="E12" s="30"/>
      <c r="F12" s="30"/>
      <c r="G12" s="30"/>
      <c r="H12" s="30"/>
    </row>
    <row r="13" spans="2:10" ht="22.05" customHeight="1" x14ac:dyDescent="0.3">
      <c r="B13" s="30"/>
      <c r="C13" s="30"/>
      <c r="D13" s="30"/>
      <c r="E13" s="30"/>
      <c r="F13" s="30"/>
      <c r="G13" s="30"/>
      <c r="H13" s="30"/>
    </row>
    <row r="14" spans="2:10" ht="22.05" customHeight="1" x14ac:dyDescent="0.3">
      <c r="B14" s="31"/>
      <c r="C14" s="31"/>
      <c r="D14" s="31"/>
      <c r="E14" s="31"/>
      <c r="F14" s="31"/>
      <c r="G14" s="31"/>
      <c r="H14" s="31"/>
    </row>
    <row r="15" spans="2:10" ht="22.05" customHeight="1" x14ac:dyDescent="0.3">
      <c r="B15" s="33">
        <f t="array" ref="B15:H15">DaysAndWeeks+DATE(CalendarYear,3,1)-WEEKDAY(DATE(CalendarYear,3,1),(WeekStart="M")+1)+15</f>
        <v>43535</v>
      </c>
      <c r="C15" s="33">
        <v>43536</v>
      </c>
      <c r="D15" s="33">
        <v>43537</v>
      </c>
      <c r="E15" s="33">
        <v>43538</v>
      </c>
      <c r="F15" s="33">
        <v>43539</v>
      </c>
      <c r="G15" s="33">
        <v>43540</v>
      </c>
      <c r="H15" s="33">
        <v>43541</v>
      </c>
      <c r="J15" s="9"/>
    </row>
    <row r="16" spans="2:10" ht="22.05" customHeight="1" x14ac:dyDescent="0.3">
      <c r="B16" s="30"/>
      <c r="C16" s="30"/>
      <c r="D16" s="30"/>
      <c r="E16" s="30"/>
      <c r="F16" s="30"/>
      <c r="G16" s="30"/>
      <c r="H16" s="30"/>
      <c r="J16" s="9"/>
    </row>
    <row r="17" spans="2:10" ht="22.05" customHeight="1" x14ac:dyDescent="0.3">
      <c r="B17" s="30"/>
      <c r="C17" s="30"/>
      <c r="D17" s="30"/>
      <c r="E17" s="30"/>
      <c r="F17" s="30"/>
      <c r="G17" s="30"/>
      <c r="H17" s="30"/>
      <c r="J17" s="9"/>
    </row>
    <row r="18" spans="2:10" ht="22.05" customHeight="1" x14ac:dyDescent="0.3">
      <c r="B18" s="30"/>
      <c r="C18" s="30"/>
      <c r="D18" s="30"/>
      <c r="E18" s="30"/>
      <c r="F18" s="30"/>
      <c r="G18" s="30"/>
      <c r="H18" s="30"/>
      <c r="J18" s="9"/>
    </row>
    <row r="19" spans="2:10" ht="22.05" customHeight="1" x14ac:dyDescent="0.3">
      <c r="B19" s="31"/>
      <c r="C19" s="31"/>
      <c r="D19" s="31"/>
      <c r="E19" s="31"/>
      <c r="F19" s="31"/>
      <c r="G19" s="31"/>
      <c r="H19" s="31"/>
      <c r="J19" s="9"/>
    </row>
    <row r="20" spans="2:10" ht="22.05" customHeight="1" x14ac:dyDescent="0.3">
      <c r="B20" s="33">
        <f t="array" ref="B20:H20">DaysAndWeeks+DATE(CalendarYear,3,1)-WEEKDAY(DATE(CalendarYear,3,1),(WeekStart="M")+1)+22</f>
        <v>43542</v>
      </c>
      <c r="C20" s="33">
        <v>43543</v>
      </c>
      <c r="D20" s="33">
        <v>43544</v>
      </c>
      <c r="E20" s="33">
        <v>43545</v>
      </c>
      <c r="F20" s="33">
        <v>43546</v>
      </c>
      <c r="G20" s="33">
        <v>43547</v>
      </c>
      <c r="H20" s="33">
        <v>43548</v>
      </c>
      <c r="J20" s="9"/>
    </row>
    <row r="21" spans="2:10" ht="22.05" customHeight="1" x14ac:dyDescent="0.3">
      <c r="B21" s="30"/>
      <c r="C21" s="30"/>
      <c r="D21" s="30"/>
      <c r="E21" s="30"/>
      <c r="F21" s="30"/>
      <c r="G21" s="30"/>
      <c r="H21" s="30"/>
      <c r="J21" s="9"/>
    </row>
    <row r="22" spans="2:10" ht="22.05" customHeight="1" x14ac:dyDescent="0.3">
      <c r="B22" s="30"/>
      <c r="C22" s="30"/>
      <c r="D22" s="30"/>
      <c r="E22" s="30"/>
      <c r="F22" s="30"/>
      <c r="G22" s="30"/>
      <c r="H22" s="30"/>
      <c r="J22" s="9"/>
    </row>
    <row r="23" spans="2:10" ht="22.05" customHeight="1" x14ac:dyDescent="0.3">
      <c r="B23" s="30"/>
      <c r="C23" s="30"/>
      <c r="D23" s="30"/>
      <c r="E23" s="30"/>
      <c r="F23" s="30"/>
      <c r="G23" s="30"/>
      <c r="H23" s="30"/>
      <c r="J23" s="9"/>
    </row>
    <row r="24" spans="2:10" ht="22.05" customHeight="1" x14ac:dyDescent="0.3">
      <c r="B24" s="31"/>
      <c r="C24" s="31"/>
      <c r="D24" s="31"/>
      <c r="E24" s="31"/>
      <c r="F24" s="31"/>
      <c r="G24" s="31"/>
      <c r="H24" s="31"/>
      <c r="J24" s="9"/>
    </row>
    <row r="25" spans="2:10" ht="22.05" customHeight="1" x14ac:dyDescent="0.3">
      <c r="B25" s="33">
        <f t="array" ref="B25:H25">DaysAndWeeks+DATE(CalendarYear,3,1)-WEEKDAY(DATE(CalendarYear,3,1),(WeekStart="M")+1)+29</f>
        <v>43549</v>
      </c>
      <c r="C25" s="33">
        <v>43550</v>
      </c>
      <c r="D25" s="33">
        <v>43551</v>
      </c>
      <c r="E25" s="33">
        <v>43552</v>
      </c>
      <c r="F25" s="33">
        <v>43553</v>
      </c>
      <c r="G25" s="33">
        <v>43554</v>
      </c>
      <c r="H25" s="33">
        <v>43555</v>
      </c>
      <c r="J25" s="9"/>
    </row>
    <row r="26" spans="2:10" ht="22.05" customHeight="1" x14ac:dyDescent="0.3">
      <c r="B26" s="30"/>
      <c r="C26" s="30"/>
      <c r="D26" s="30"/>
      <c r="E26" s="30"/>
      <c r="F26" s="30" t="s">
        <v>104</v>
      </c>
      <c r="G26" s="30"/>
      <c r="H26" s="30"/>
      <c r="J26" s="9"/>
    </row>
    <row r="27" spans="2:10" ht="22.05" customHeight="1" x14ac:dyDescent="0.3">
      <c r="B27" s="30"/>
      <c r="C27" s="30"/>
      <c r="D27" s="30"/>
      <c r="E27" s="30"/>
      <c r="F27" s="30"/>
      <c r="G27" s="30"/>
      <c r="H27" s="30"/>
      <c r="J27" s="9"/>
    </row>
    <row r="28" spans="2:10" ht="22.05" customHeight="1" x14ac:dyDescent="0.3">
      <c r="B28" s="30"/>
      <c r="C28" s="30"/>
      <c r="D28" s="30"/>
      <c r="E28" s="30"/>
      <c r="F28" s="30"/>
      <c r="G28" s="30"/>
      <c r="H28" s="30"/>
      <c r="J28" s="9"/>
    </row>
    <row r="29" spans="2:10" ht="22.05" customHeight="1" thickBot="1" x14ac:dyDescent="0.35">
      <c r="B29" s="31"/>
      <c r="C29" s="31"/>
      <c r="D29" s="31"/>
      <c r="E29" s="31"/>
      <c r="F29" s="31"/>
      <c r="G29" s="31"/>
      <c r="H29" s="31"/>
      <c r="J29" s="9"/>
    </row>
    <row r="30" spans="2:10" ht="15" thickTop="1" x14ac:dyDescent="0.3">
      <c r="B30" s="12"/>
      <c r="C30" s="12"/>
      <c r="D30" s="12"/>
      <c r="E30" s="12"/>
      <c r="F30" s="12"/>
      <c r="G30" s="12"/>
      <c r="H30" s="12"/>
      <c r="J30" s="9"/>
    </row>
    <row r="31" spans="2:10" ht="18" x14ac:dyDescent="0.3">
      <c r="G31" s="3" t="s">
        <v>26</v>
      </c>
      <c r="H31" s="3" t="s">
        <v>37</v>
      </c>
      <c r="J31" s="9"/>
    </row>
    <row r="32" spans="2:10" x14ac:dyDescent="0.3">
      <c r="J32" s="9"/>
    </row>
    <row r="33" spans="10:10" x14ac:dyDescent="0.3">
      <c r="J33" s="9"/>
    </row>
    <row r="34" spans="10:10" x14ac:dyDescent="0.3">
      <c r="J34" s="9"/>
    </row>
    <row r="35" spans="10:10" x14ac:dyDescent="0.3">
      <c r="J35" s="9"/>
    </row>
    <row r="36" spans="10:10" x14ac:dyDescent="0.3">
      <c r="J36" s="9"/>
    </row>
  </sheetData>
  <conditionalFormatting sqref="B5:G8">
    <cfRule type="expression" dxfId="19" priority="2">
      <formula>DAY(B5)&gt;8</formula>
    </cfRule>
  </conditionalFormatting>
  <conditionalFormatting sqref="B25:H29">
    <cfRule type="expression" dxfId="18" priority="1">
      <formula>AND(DAY(B25)&gt;=1,DAY(B25)&lt;=15)</formula>
    </cfRule>
  </conditionalFormatting>
  <hyperlinks>
    <hyperlink ref="H31" location="APRIL!A1" tooltip="Navigation link to the next month" display="APRIL -&gt;" xr:uid="{00000000-0004-0000-0500-000000000000}"/>
    <hyperlink ref="G31" location="FEBRUARY!A1" tooltip="Navigation link to the previous month" display="&lt;- FEBRUARY" xr:uid="{00000000-0004-0000-0500-000001000000}"/>
  </hyperlinks>
  <printOptions horizontalCentered="1"/>
  <pageMargins left="0.09" right="0.5" top="0.75" bottom="0.75" header="0.3" footer="0.3"/>
  <pageSetup fitToHeight="0" orientation="landscape" horizontalDpi="4294967293" verticalDpi="2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6">
    <tabColor rgb="FFFF4201"/>
    <pageSetUpPr fitToPage="1"/>
  </sheetPr>
  <dimension ref="B1:J36"/>
  <sheetViews>
    <sheetView showGridLines="0" workbookViewId="0">
      <selection activeCell="J25" sqref="J25"/>
    </sheetView>
  </sheetViews>
  <sheetFormatPr defaultColWidth="8.81640625" defaultRowHeight="14.4" x14ac:dyDescent="0.3"/>
  <cols>
    <col min="1" max="1" width="2.81640625" customWidth="1"/>
    <col min="2" max="8" width="22.81640625" customWidth="1"/>
    <col min="10" max="10" width="34.6328125" style="6" customWidth="1"/>
  </cols>
  <sheetData>
    <row r="1" spans="2:10" ht="30" customHeight="1" x14ac:dyDescent="0.55000000000000004">
      <c r="B1" s="18">
        <f>CalendarYear</f>
        <v>2019</v>
      </c>
      <c r="E1" s="1"/>
      <c r="F1" s="1"/>
      <c r="G1" s="1"/>
      <c r="H1" s="3"/>
      <c r="J1" s="8"/>
    </row>
    <row r="2" spans="2:10" ht="45" customHeight="1" x14ac:dyDescent="0.3">
      <c r="B2" s="4" t="s">
        <v>4</v>
      </c>
      <c r="C2" s="4"/>
      <c r="D2" s="4"/>
      <c r="E2" s="4"/>
      <c r="F2" s="2"/>
      <c r="J2" s="9"/>
    </row>
    <row r="3" spans="2:10" s="6" customFormat="1" ht="22.05" customHeight="1" thickBot="1" x14ac:dyDescent="0.35"/>
    <row r="4" spans="2:10" ht="22.05" customHeight="1" thickTop="1" thickBot="1" x14ac:dyDescent="0.35">
      <c r="B4" s="44" t="str">
        <f>WeekStart</f>
        <v>M</v>
      </c>
      <c r="C4" s="20" t="str">
        <f t="shared" ref="C4:H4" si="0">LEFT(TEXT(C5,"ddd"),1)</f>
        <v>T</v>
      </c>
      <c r="D4" s="42" t="str">
        <f t="shared" si="0"/>
        <v>W</v>
      </c>
      <c r="E4" s="20" t="str">
        <f t="shared" si="0"/>
        <v>T</v>
      </c>
      <c r="F4" s="42" t="str">
        <f t="shared" si="0"/>
        <v>F</v>
      </c>
      <c r="G4" s="20" t="str">
        <f t="shared" si="0"/>
        <v>S</v>
      </c>
      <c r="H4" s="21" t="str">
        <f t="shared" si="0"/>
        <v>S</v>
      </c>
      <c r="J4" s="149" t="s">
        <v>15</v>
      </c>
    </row>
    <row r="5" spans="2:10" ht="22.05" customHeight="1" thickTop="1" x14ac:dyDescent="0.3">
      <c r="B5" s="43">
        <f t="array" ref="B5:H5">DaysAndWeeks+DATE(CalendarYear,4,1)-WEEKDAY(DATE(CalendarYear,4,1),(WeekStart="M")+1)+1</f>
        <v>43556</v>
      </c>
      <c r="C5" s="40">
        <v>43557</v>
      </c>
      <c r="D5" s="43">
        <v>43558</v>
      </c>
      <c r="E5" s="40">
        <v>43559</v>
      </c>
      <c r="F5" s="43">
        <v>43560</v>
      </c>
      <c r="G5" s="40">
        <v>43561</v>
      </c>
      <c r="H5" s="26">
        <v>43562</v>
      </c>
      <c r="J5" s="150" t="s">
        <v>60</v>
      </c>
    </row>
    <row r="6" spans="2:10" s="6" customFormat="1" ht="22.05" customHeight="1" x14ac:dyDescent="0.3">
      <c r="B6" s="30"/>
      <c r="C6" s="40"/>
      <c r="D6" s="30"/>
      <c r="E6" s="40"/>
      <c r="F6" s="30"/>
      <c r="G6" s="40"/>
      <c r="H6" s="27"/>
      <c r="J6" s="152" t="s">
        <v>16</v>
      </c>
    </row>
    <row r="7" spans="2:10" s="6" customFormat="1" ht="22.05" customHeight="1" x14ac:dyDescent="0.3">
      <c r="B7" s="30"/>
      <c r="C7" s="40"/>
      <c r="D7" s="30"/>
      <c r="E7" s="40"/>
      <c r="F7" s="30"/>
      <c r="G7" s="40"/>
      <c r="H7" s="27"/>
      <c r="J7" s="169" t="s">
        <v>17</v>
      </c>
    </row>
    <row r="8" spans="2:10" s="6" customFormat="1" ht="22.05" customHeight="1" x14ac:dyDescent="0.3">
      <c r="B8" s="30"/>
      <c r="C8" s="40"/>
      <c r="D8" s="30"/>
      <c r="E8" s="40"/>
      <c r="F8" s="30"/>
      <c r="G8" s="40"/>
      <c r="H8" s="27"/>
      <c r="J8" s="194" t="s">
        <v>18</v>
      </c>
    </row>
    <row r="9" spans="2:10" ht="22.05" customHeight="1" x14ac:dyDescent="0.3">
      <c r="B9" s="7"/>
      <c r="C9" s="7"/>
      <c r="D9" s="7"/>
      <c r="E9" s="7"/>
      <c r="F9" s="7"/>
      <c r="G9" s="7"/>
      <c r="H9" s="7"/>
      <c r="J9" s="195" t="s">
        <v>19</v>
      </c>
    </row>
    <row r="10" spans="2:10" ht="22.05" customHeight="1" x14ac:dyDescent="0.3">
      <c r="B10" s="33">
        <f t="array" ref="B10:H10">DaysAndWeeks+DATE(CalendarYear,4,1)-WEEKDAY(DATE(CalendarYear,4,1),(WeekStart="M")+1)+8</f>
        <v>43563</v>
      </c>
      <c r="C10" s="33">
        <v>43564</v>
      </c>
      <c r="D10" s="33">
        <v>43565</v>
      </c>
      <c r="E10" s="33">
        <v>43566</v>
      </c>
      <c r="F10" s="33">
        <v>43567</v>
      </c>
      <c r="G10" s="33">
        <v>43568</v>
      </c>
      <c r="H10" s="33">
        <v>43569</v>
      </c>
      <c r="J10" s="151" t="s">
        <v>73</v>
      </c>
    </row>
    <row r="11" spans="2:10" s="6" customFormat="1" ht="22.05" customHeight="1" x14ac:dyDescent="0.3">
      <c r="B11" s="30"/>
      <c r="C11" s="30"/>
      <c r="D11" s="30"/>
      <c r="E11" s="30"/>
      <c r="F11" s="30"/>
      <c r="G11" s="30"/>
      <c r="H11" s="30"/>
    </row>
    <row r="12" spans="2:10" s="6" customFormat="1" ht="22.05" customHeight="1" x14ac:dyDescent="0.3">
      <c r="B12" s="30"/>
      <c r="C12" s="30"/>
      <c r="D12" s="30"/>
      <c r="E12" s="30"/>
      <c r="F12" s="30"/>
      <c r="G12" s="30"/>
      <c r="H12" s="30"/>
    </row>
    <row r="13" spans="2:10" s="6" customFormat="1" ht="22.05" customHeight="1" x14ac:dyDescent="0.3">
      <c r="B13" s="30"/>
      <c r="C13" s="30"/>
      <c r="D13" s="30"/>
      <c r="E13" s="30"/>
      <c r="F13" s="30"/>
      <c r="G13" s="30"/>
      <c r="H13" s="30"/>
    </row>
    <row r="14" spans="2:10" ht="22.05" customHeight="1" x14ac:dyDescent="0.3">
      <c r="B14" s="31"/>
      <c r="C14" s="31"/>
      <c r="D14" s="31"/>
      <c r="E14" s="31"/>
      <c r="F14" s="31"/>
      <c r="G14" s="31"/>
      <c r="H14" s="31"/>
    </row>
    <row r="15" spans="2:10" ht="22.05" customHeight="1" x14ac:dyDescent="0.3">
      <c r="B15" s="33">
        <f t="array" ref="B15:H15">DaysAndWeeks+DATE(CalendarYear,4,1)-WEEKDAY(DATE(CalendarYear,4,1),(WeekStart="M")+1)+15</f>
        <v>43570</v>
      </c>
      <c r="C15" s="33">
        <v>43571</v>
      </c>
      <c r="D15" s="33">
        <v>43572</v>
      </c>
      <c r="E15" s="33">
        <v>43573</v>
      </c>
      <c r="F15" s="33">
        <v>43574</v>
      </c>
      <c r="G15" s="33">
        <v>43575</v>
      </c>
      <c r="H15" s="33">
        <v>43576</v>
      </c>
      <c r="J15" s="9"/>
    </row>
    <row r="16" spans="2:10" s="6" customFormat="1" ht="22.05" customHeight="1" x14ac:dyDescent="0.3">
      <c r="B16" s="30"/>
      <c r="C16" s="30"/>
      <c r="D16" s="30"/>
      <c r="E16" s="30"/>
      <c r="F16" s="30"/>
      <c r="G16" s="30"/>
      <c r="H16" s="30"/>
      <c r="J16" s="9"/>
    </row>
    <row r="17" spans="2:10" s="6" customFormat="1" ht="22.05" customHeight="1" x14ac:dyDescent="0.3">
      <c r="B17" s="30"/>
      <c r="C17" s="30"/>
      <c r="D17" s="30"/>
      <c r="E17" s="30"/>
      <c r="F17" s="30"/>
      <c r="G17" s="30"/>
      <c r="H17" s="30"/>
      <c r="J17" s="9"/>
    </row>
    <row r="18" spans="2:10" s="6" customFormat="1" ht="22.05" customHeight="1" x14ac:dyDescent="0.3">
      <c r="B18" s="30"/>
      <c r="C18" s="30"/>
      <c r="D18" s="30"/>
      <c r="E18" s="30"/>
      <c r="F18" s="30"/>
      <c r="G18" s="30"/>
      <c r="H18" s="30"/>
      <c r="J18" s="9"/>
    </row>
    <row r="19" spans="2:10" ht="22.05" customHeight="1" x14ac:dyDescent="0.3">
      <c r="B19" s="31"/>
      <c r="C19" s="31"/>
      <c r="D19" s="31"/>
      <c r="E19" s="31"/>
      <c r="F19" s="31"/>
      <c r="G19" s="31"/>
      <c r="H19" s="31"/>
      <c r="J19" s="9"/>
    </row>
    <row r="20" spans="2:10" ht="22.05" customHeight="1" x14ac:dyDescent="0.3">
      <c r="B20" s="33">
        <f t="array" ref="B20:H20">DaysAndWeeks+DATE(CalendarYear,4,1)-WEEKDAY(DATE(CalendarYear,4,1),(WeekStart="M")+1)+22</f>
        <v>43577</v>
      </c>
      <c r="C20" s="33">
        <v>43578</v>
      </c>
      <c r="D20" s="33">
        <v>43579</v>
      </c>
      <c r="E20" s="33">
        <v>43580</v>
      </c>
      <c r="F20" s="33">
        <v>43581</v>
      </c>
      <c r="G20" s="33">
        <v>43582</v>
      </c>
      <c r="H20" s="33">
        <v>43583</v>
      </c>
      <c r="J20" s="9"/>
    </row>
    <row r="21" spans="2:10" s="6" customFormat="1" ht="22.05" customHeight="1" x14ac:dyDescent="0.3">
      <c r="B21" s="30"/>
      <c r="C21" s="30"/>
      <c r="D21" s="30"/>
      <c r="E21" s="30"/>
      <c r="F21" s="30"/>
      <c r="G21" s="30"/>
      <c r="H21" s="30"/>
      <c r="J21" s="9"/>
    </row>
    <row r="22" spans="2:10" s="6" customFormat="1" ht="22.05" customHeight="1" x14ac:dyDescent="0.3">
      <c r="B22" s="30"/>
      <c r="C22" s="30"/>
      <c r="D22" s="30"/>
      <c r="E22" s="30"/>
      <c r="F22" s="30"/>
      <c r="G22" s="30"/>
      <c r="H22" s="30"/>
      <c r="J22" s="9"/>
    </row>
    <row r="23" spans="2:10" s="6" customFormat="1" ht="22.05" customHeight="1" x14ac:dyDescent="0.3">
      <c r="B23" s="30"/>
      <c r="C23" s="30"/>
      <c r="D23" s="30"/>
      <c r="E23" s="30"/>
      <c r="F23" s="30"/>
      <c r="G23" s="30"/>
      <c r="H23" s="30"/>
      <c r="J23" s="9"/>
    </row>
    <row r="24" spans="2:10" ht="22.05" customHeight="1" x14ac:dyDescent="0.3">
      <c r="B24" s="31"/>
      <c r="C24" s="31"/>
      <c r="D24" s="31"/>
      <c r="E24" s="31"/>
      <c r="F24" s="31"/>
      <c r="G24" s="31"/>
      <c r="H24" s="31"/>
      <c r="J24" s="9"/>
    </row>
    <row r="25" spans="2:10" ht="22.05" customHeight="1" x14ac:dyDescent="0.3">
      <c r="B25" s="38">
        <f t="array" ref="B25:H25">DaysAndWeeks+DATE(CalendarYear,4,1)-WEEKDAY(DATE(CalendarYear,4,1),(WeekStart="M")+1)+29</f>
        <v>43584</v>
      </c>
      <c r="C25" s="40">
        <v>43585</v>
      </c>
      <c r="D25" s="33">
        <v>43586</v>
      </c>
      <c r="E25" s="40">
        <v>43587</v>
      </c>
      <c r="F25" s="33">
        <v>43588</v>
      </c>
      <c r="G25" s="40">
        <v>43589</v>
      </c>
      <c r="H25" s="33">
        <v>43590</v>
      </c>
      <c r="J25" s="9"/>
    </row>
    <row r="26" spans="2:10" s="6" customFormat="1" ht="22.05" customHeight="1" x14ac:dyDescent="0.3">
      <c r="B26" s="27"/>
      <c r="C26" s="40"/>
      <c r="D26" s="30"/>
      <c r="E26" s="40"/>
      <c r="F26" s="30"/>
      <c r="G26" s="40"/>
      <c r="H26" s="30"/>
      <c r="J26" s="9"/>
    </row>
    <row r="27" spans="2:10" s="6" customFormat="1" ht="22.05" customHeight="1" x14ac:dyDescent="0.3">
      <c r="B27" s="27"/>
      <c r="C27" s="40"/>
      <c r="D27" s="30"/>
      <c r="E27" s="40"/>
      <c r="F27" s="30"/>
      <c r="G27" s="40"/>
      <c r="H27" s="30"/>
      <c r="J27" s="9"/>
    </row>
    <row r="28" spans="2:10" s="6" customFormat="1" ht="22.05" customHeight="1" x14ac:dyDescent="0.3">
      <c r="B28" s="27"/>
      <c r="C28" s="40"/>
      <c r="D28" s="30"/>
      <c r="E28" s="40"/>
      <c r="F28" s="30"/>
      <c r="G28" s="40"/>
      <c r="H28" s="30"/>
      <c r="J28" s="9"/>
    </row>
    <row r="29" spans="2:10" ht="22.05" customHeight="1" thickBot="1" x14ac:dyDescent="0.35">
      <c r="B29" s="7"/>
      <c r="C29" s="7"/>
      <c r="D29" s="7"/>
      <c r="E29" s="7"/>
      <c r="F29" s="7"/>
      <c r="G29" s="7"/>
      <c r="H29" s="7"/>
      <c r="J29" s="9"/>
    </row>
    <row r="30" spans="2:10" ht="15" thickTop="1" x14ac:dyDescent="0.3">
      <c r="B30" s="12"/>
      <c r="C30" s="12"/>
      <c r="D30" s="12"/>
      <c r="E30" s="12"/>
      <c r="F30" s="12"/>
      <c r="G30" s="12"/>
      <c r="H30" s="12"/>
      <c r="J30" s="9"/>
    </row>
    <row r="31" spans="2:10" ht="18" x14ac:dyDescent="0.3">
      <c r="G31" s="3" t="s">
        <v>27</v>
      </c>
      <c r="H31" s="3" t="s">
        <v>38</v>
      </c>
      <c r="J31" s="9"/>
    </row>
    <row r="32" spans="2:10" x14ac:dyDescent="0.3">
      <c r="J32" s="9"/>
    </row>
    <row r="33" spans="10:10" x14ac:dyDescent="0.3">
      <c r="J33" s="9"/>
    </row>
    <row r="34" spans="10:10" x14ac:dyDescent="0.3">
      <c r="J34" s="9"/>
    </row>
    <row r="35" spans="10:10" x14ac:dyDescent="0.3">
      <c r="J35" s="9"/>
    </row>
    <row r="36" spans="10:10" x14ac:dyDescent="0.3">
      <c r="J36" s="9"/>
    </row>
  </sheetData>
  <conditionalFormatting sqref="B5:G8">
    <cfRule type="expression" dxfId="17" priority="2">
      <formula>DAY(B5)&gt;8</formula>
    </cfRule>
  </conditionalFormatting>
  <conditionalFormatting sqref="B25:H29">
    <cfRule type="expression" dxfId="16" priority="1">
      <formula>AND(DAY(B25)&gt;=1,DAY(B25)&lt;=15)</formula>
    </cfRule>
  </conditionalFormatting>
  <hyperlinks>
    <hyperlink ref="G31" location="MARCH!A1" tooltip="Navigation link to the previous month" display="&lt;- MARCH" xr:uid="{00000000-0004-0000-0600-000000000000}"/>
    <hyperlink ref="H31" location="MAY!A1" tooltip="Navigation link to the next month" display="MAY -&gt;" xr:uid="{00000000-0004-0000-0600-000001000000}"/>
  </hyperlinks>
  <printOptions horizontalCentered="1"/>
  <pageMargins left="0.09" right="0.5" top="0.75" bottom="0.75" header="0.3" footer="0.3"/>
  <pageSetup fitToHeight="0" orientation="landscape" horizontalDpi="4294967293" verticalDpi="2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7">
    <tabColor rgb="FF2078DF"/>
    <pageSetUpPr fitToPage="1"/>
  </sheetPr>
  <dimension ref="B1:J36"/>
  <sheetViews>
    <sheetView showGridLines="0" workbookViewId="0">
      <selection activeCell="J23" sqref="J23"/>
    </sheetView>
  </sheetViews>
  <sheetFormatPr defaultColWidth="8.81640625" defaultRowHeight="14.4" x14ac:dyDescent="0.3"/>
  <cols>
    <col min="1" max="1" width="2.81640625" style="6" customWidth="1"/>
    <col min="2" max="8" width="22.81640625" style="6" customWidth="1"/>
    <col min="9" max="9" width="8.81640625" style="6"/>
    <col min="10" max="10" width="34.6328125" style="6" customWidth="1"/>
    <col min="11" max="16384" width="8.81640625" style="6"/>
  </cols>
  <sheetData>
    <row r="1" spans="2:10" ht="30" customHeight="1" x14ac:dyDescent="0.55000000000000004">
      <c r="B1" s="15">
        <f>CalendarYear</f>
        <v>2019</v>
      </c>
      <c r="E1" s="1"/>
      <c r="F1" s="1"/>
      <c r="G1" s="1"/>
      <c r="H1" s="3"/>
      <c r="J1" s="8"/>
    </row>
    <row r="2" spans="2:10" ht="45" customHeight="1" x14ac:dyDescent="0.3">
      <c r="B2" s="4" t="s">
        <v>0</v>
      </c>
      <c r="C2" s="4"/>
      <c r="D2" s="4"/>
      <c r="E2" s="4"/>
      <c r="F2" s="2"/>
      <c r="J2" s="9"/>
    </row>
    <row r="3" spans="2:10" ht="22.05" customHeight="1" thickBot="1" x14ac:dyDescent="0.35">
      <c r="B3" s="22"/>
      <c r="C3" s="22"/>
      <c r="D3" s="22"/>
      <c r="E3" s="22"/>
      <c r="F3" s="22"/>
      <c r="G3" s="22"/>
      <c r="H3" s="22"/>
    </row>
    <row r="4" spans="2:10" ht="22.05" customHeight="1" thickTop="1" thickBot="1" x14ac:dyDescent="0.35">
      <c r="B4" s="23" t="s">
        <v>14</v>
      </c>
      <c r="C4" s="24" t="s">
        <v>20</v>
      </c>
      <c r="D4" s="24" t="s">
        <v>21</v>
      </c>
      <c r="E4" s="24" t="s">
        <v>20</v>
      </c>
      <c r="F4" s="24" t="s">
        <v>22</v>
      </c>
      <c r="G4" s="24" t="s">
        <v>23</v>
      </c>
      <c r="H4" s="25" t="s">
        <v>23</v>
      </c>
      <c r="J4" s="149" t="s">
        <v>15</v>
      </c>
    </row>
    <row r="5" spans="2:10" ht="22.05" customHeight="1" thickTop="1" x14ac:dyDescent="0.3">
      <c r="B5" s="14">
        <f t="array" ref="B5:H5">DaysAndWeeks+DATE(CalendarYear,5,1)-WEEKDAY(DATE(CalendarYear,5,1),(WeekStart="M")+1)+1</f>
        <v>43584</v>
      </c>
      <c r="C5" s="14">
        <v>43585</v>
      </c>
      <c r="D5" s="14">
        <v>43586</v>
      </c>
      <c r="E5" s="14">
        <v>43587</v>
      </c>
      <c r="F5" s="14">
        <v>43588</v>
      </c>
      <c r="G5" s="14">
        <v>43589</v>
      </c>
      <c r="H5" s="14">
        <v>43590</v>
      </c>
      <c r="I5" s="16"/>
      <c r="J5" s="150" t="s">
        <v>60</v>
      </c>
    </row>
    <row r="6" spans="2:10" ht="22.05" customHeight="1" x14ac:dyDescent="0.3">
      <c r="B6" s="14"/>
      <c r="C6" s="14"/>
      <c r="D6" s="14"/>
      <c r="E6" s="14"/>
      <c r="F6" s="14"/>
      <c r="G6" s="14"/>
      <c r="H6" s="14"/>
      <c r="I6" s="16"/>
      <c r="J6" s="152" t="s">
        <v>16</v>
      </c>
    </row>
    <row r="7" spans="2:10" ht="22.05" customHeight="1" x14ac:dyDescent="0.3">
      <c r="B7" s="14"/>
      <c r="C7" s="14"/>
      <c r="D7" s="14"/>
      <c r="E7" s="14"/>
      <c r="F7" s="14"/>
      <c r="G7" s="14"/>
      <c r="H7" s="14"/>
      <c r="I7" s="16"/>
      <c r="J7" s="169" t="s">
        <v>17</v>
      </c>
    </row>
    <row r="8" spans="2:10" ht="22.05" customHeight="1" x14ac:dyDescent="0.3">
      <c r="B8" s="14"/>
      <c r="C8" s="14"/>
      <c r="D8" s="14"/>
      <c r="E8" s="14"/>
      <c r="F8" s="14"/>
      <c r="G8" s="14"/>
      <c r="H8" s="14"/>
      <c r="I8" s="14"/>
      <c r="J8" s="194" t="s">
        <v>18</v>
      </c>
    </row>
    <row r="9" spans="2:10" ht="22.05" customHeight="1" x14ac:dyDescent="0.3">
      <c r="B9" s="13"/>
      <c r="C9" s="13"/>
      <c r="D9" s="13"/>
      <c r="E9" s="13"/>
      <c r="F9" s="13"/>
      <c r="G9" s="13"/>
      <c r="H9" s="13"/>
      <c r="J9" s="195" t="s">
        <v>19</v>
      </c>
    </row>
    <row r="10" spans="2:10" ht="22.05" customHeight="1" x14ac:dyDescent="0.3">
      <c r="B10" s="34">
        <f t="array" ref="B10:H10">DaysAndWeeks+DATE(CalendarYear,5,1)-WEEKDAY(DATE(CalendarYear,5,1),(WeekStart="M")+1)+8</f>
        <v>43591</v>
      </c>
      <c r="C10" s="34">
        <v>43592</v>
      </c>
      <c r="D10" s="34">
        <v>43593</v>
      </c>
      <c r="E10" s="34">
        <v>43594</v>
      </c>
      <c r="F10" s="34">
        <v>43595</v>
      </c>
      <c r="G10" s="34">
        <v>43596</v>
      </c>
      <c r="H10" s="34">
        <v>43597</v>
      </c>
      <c r="J10" s="151" t="s">
        <v>73</v>
      </c>
    </row>
    <row r="11" spans="2:10" ht="22.05" customHeight="1" x14ac:dyDescent="0.3">
      <c r="B11" s="35"/>
      <c r="C11" s="35"/>
      <c r="D11" s="35"/>
      <c r="E11" s="35"/>
      <c r="F11" s="35"/>
      <c r="G11" s="35"/>
      <c r="H11" s="35"/>
    </row>
    <row r="12" spans="2:10" ht="22.05" customHeight="1" x14ac:dyDescent="0.3">
      <c r="B12" s="35"/>
      <c r="C12" s="35"/>
      <c r="D12" s="35"/>
      <c r="E12" s="35"/>
      <c r="F12" s="35"/>
      <c r="G12" s="35"/>
      <c r="H12" s="35"/>
    </row>
    <row r="13" spans="2:10" ht="22.05" customHeight="1" x14ac:dyDescent="0.3">
      <c r="B13" s="35"/>
      <c r="C13" s="35"/>
      <c r="D13" s="35"/>
      <c r="E13" s="35"/>
      <c r="F13" s="35"/>
      <c r="G13" s="35"/>
      <c r="H13" s="35"/>
    </row>
    <row r="14" spans="2:10" ht="22.05" customHeight="1" x14ac:dyDescent="0.3">
      <c r="B14" s="36"/>
      <c r="C14" s="36"/>
      <c r="D14" s="36"/>
      <c r="E14" s="36"/>
      <c r="F14" s="36"/>
      <c r="G14" s="36"/>
      <c r="H14" s="36"/>
    </row>
    <row r="15" spans="2:10" ht="22.05" customHeight="1" x14ac:dyDescent="0.3">
      <c r="B15" s="34">
        <f t="array" ref="B15:H15">DaysAndWeeks+DATE(CalendarYear,5,1)-WEEKDAY(DATE(CalendarYear,5,1),(WeekStart="M")+1)+15</f>
        <v>43598</v>
      </c>
      <c r="C15" s="34">
        <v>43599</v>
      </c>
      <c r="D15" s="34">
        <v>43600</v>
      </c>
      <c r="E15" s="34">
        <v>43601</v>
      </c>
      <c r="F15" s="34">
        <v>43602</v>
      </c>
      <c r="G15" s="34">
        <v>43603</v>
      </c>
      <c r="H15" s="34">
        <v>43604</v>
      </c>
      <c r="J15" s="9"/>
    </row>
    <row r="16" spans="2:10" ht="22.05" customHeight="1" x14ac:dyDescent="0.3">
      <c r="B16" s="35"/>
      <c r="C16" s="35"/>
      <c r="D16" s="35"/>
      <c r="E16" s="35"/>
      <c r="F16" s="35"/>
      <c r="G16" s="35"/>
      <c r="H16" s="35"/>
      <c r="J16" s="9"/>
    </row>
    <row r="17" spans="2:10" ht="22.05" customHeight="1" x14ac:dyDescent="0.3">
      <c r="B17" s="35"/>
      <c r="C17" s="35"/>
      <c r="D17" s="35"/>
      <c r="E17" s="35"/>
      <c r="F17" s="35"/>
      <c r="G17" s="35"/>
      <c r="H17" s="35"/>
      <c r="J17" s="9"/>
    </row>
    <row r="18" spans="2:10" ht="22.05" customHeight="1" x14ac:dyDescent="0.3">
      <c r="B18" s="35"/>
      <c r="C18" s="35"/>
      <c r="D18" s="35"/>
      <c r="E18" s="35"/>
      <c r="F18" s="35"/>
      <c r="G18" s="35"/>
      <c r="H18" s="35"/>
      <c r="J18" s="9"/>
    </row>
    <row r="19" spans="2:10" ht="22.05" customHeight="1" x14ac:dyDescent="0.3">
      <c r="B19" s="36"/>
      <c r="C19" s="36"/>
      <c r="D19" s="36"/>
      <c r="E19" s="36"/>
      <c r="F19" s="36"/>
      <c r="G19" s="36"/>
      <c r="H19" s="36"/>
      <c r="J19" s="9"/>
    </row>
    <row r="20" spans="2:10" ht="22.05" customHeight="1" x14ac:dyDescent="0.3">
      <c r="B20" s="34">
        <f t="array" ref="B20:H20">DaysAndWeeks+DATE(CalendarYear,5,1)-WEEKDAY(DATE(CalendarYear,5,1),(WeekStart="M")+1)+22</f>
        <v>43605</v>
      </c>
      <c r="C20" s="34">
        <v>43606</v>
      </c>
      <c r="D20" s="34">
        <v>43607</v>
      </c>
      <c r="E20" s="34">
        <v>43608</v>
      </c>
      <c r="F20" s="34">
        <v>43609</v>
      </c>
      <c r="G20" s="34">
        <v>43610</v>
      </c>
      <c r="H20" s="34">
        <v>43611</v>
      </c>
      <c r="J20" s="9"/>
    </row>
    <row r="21" spans="2:10" ht="22.05" customHeight="1" x14ac:dyDescent="0.3">
      <c r="B21" s="35"/>
      <c r="C21" s="35"/>
      <c r="D21" s="35"/>
      <c r="E21" s="35"/>
      <c r="F21" s="35"/>
      <c r="G21" s="35"/>
      <c r="H21" s="35"/>
      <c r="J21" s="9"/>
    </row>
    <row r="22" spans="2:10" ht="22.05" customHeight="1" x14ac:dyDescent="0.3">
      <c r="B22" s="35"/>
      <c r="C22" s="35"/>
      <c r="D22" s="35"/>
      <c r="E22" s="35"/>
      <c r="F22" s="35"/>
      <c r="G22" s="35"/>
      <c r="H22" s="35"/>
      <c r="J22" s="9"/>
    </row>
    <row r="23" spans="2:10" ht="22.05" customHeight="1" x14ac:dyDescent="0.3">
      <c r="B23" s="35"/>
      <c r="C23" s="35"/>
      <c r="D23" s="35"/>
      <c r="E23" s="35"/>
      <c r="F23" s="35"/>
      <c r="G23" s="35"/>
      <c r="H23" s="35"/>
      <c r="J23" s="9"/>
    </row>
    <row r="24" spans="2:10" ht="22.05" customHeight="1" x14ac:dyDescent="0.3">
      <c r="B24" s="36"/>
      <c r="C24" s="36"/>
      <c r="D24" s="36"/>
      <c r="E24" s="36"/>
      <c r="F24" s="36"/>
      <c r="G24" s="36"/>
      <c r="H24" s="36"/>
      <c r="J24" s="9"/>
    </row>
    <row r="25" spans="2:10" ht="22.05" customHeight="1" x14ac:dyDescent="0.3">
      <c r="B25" s="34">
        <f t="array" ref="B25:H25">DaysAndWeeks+DATE(CalendarYear,5,1)-WEEKDAY(DATE(CalendarYear,5,1),(WeekStart="M")+1)+29</f>
        <v>43612</v>
      </c>
      <c r="C25" s="34">
        <v>43613</v>
      </c>
      <c r="D25" s="34">
        <v>43614</v>
      </c>
      <c r="E25" s="34">
        <v>43615</v>
      </c>
      <c r="F25" s="34">
        <v>43616</v>
      </c>
      <c r="G25" s="34">
        <v>43617</v>
      </c>
      <c r="H25" s="34">
        <v>43618</v>
      </c>
      <c r="J25" s="9"/>
    </row>
    <row r="26" spans="2:10" ht="22.05" customHeight="1" x14ac:dyDescent="0.3">
      <c r="B26" s="35"/>
      <c r="C26" s="35"/>
      <c r="D26" s="35"/>
      <c r="E26" s="35"/>
      <c r="F26" s="35"/>
      <c r="G26" s="35"/>
      <c r="H26" s="35"/>
      <c r="J26" s="9"/>
    </row>
    <row r="27" spans="2:10" ht="22.05" customHeight="1" x14ac:dyDescent="0.3">
      <c r="B27" s="35"/>
      <c r="C27" s="35"/>
      <c r="D27" s="35"/>
      <c r="E27" s="35"/>
      <c r="F27" s="35"/>
      <c r="G27" s="35"/>
      <c r="H27" s="35"/>
      <c r="J27" s="9"/>
    </row>
    <row r="28" spans="2:10" ht="22.05" customHeight="1" x14ac:dyDescent="0.3">
      <c r="B28" s="35"/>
      <c r="C28" s="35"/>
      <c r="D28" s="35"/>
      <c r="E28" s="35"/>
      <c r="F28" s="35"/>
      <c r="G28" s="35"/>
      <c r="H28" s="35"/>
      <c r="J28" s="9"/>
    </row>
    <row r="29" spans="2:10" ht="22.05" customHeight="1" thickBot="1" x14ac:dyDescent="0.35">
      <c r="B29" s="36"/>
      <c r="C29" s="36"/>
      <c r="D29" s="36"/>
      <c r="E29" s="36"/>
      <c r="F29" s="36"/>
      <c r="G29" s="36"/>
      <c r="H29" s="36"/>
      <c r="J29" s="9"/>
    </row>
    <row r="30" spans="2:10" ht="15" thickTop="1" x14ac:dyDescent="0.3">
      <c r="B30" s="12"/>
      <c r="C30" s="12"/>
      <c r="D30" s="12"/>
      <c r="E30" s="12"/>
      <c r="F30" s="12"/>
      <c r="G30" s="12"/>
      <c r="H30" s="12"/>
      <c r="J30" s="9"/>
    </row>
    <row r="31" spans="2:10" ht="18" x14ac:dyDescent="0.3">
      <c r="G31" s="3" t="s">
        <v>28</v>
      </c>
      <c r="H31" s="3" t="s">
        <v>39</v>
      </c>
      <c r="J31" s="9"/>
    </row>
    <row r="32" spans="2:10" x14ac:dyDescent="0.3">
      <c r="J32" s="9"/>
    </row>
    <row r="33" spans="10:10" x14ac:dyDescent="0.3">
      <c r="J33" s="9"/>
    </row>
    <row r="34" spans="10:10" x14ac:dyDescent="0.3">
      <c r="J34" s="9"/>
    </row>
    <row r="35" spans="10:10" x14ac:dyDescent="0.3">
      <c r="J35" s="9"/>
    </row>
    <row r="36" spans="10:10" x14ac:dyDescent="0.3">
      <c r="J36" s="9"/>
    </row>
  </sheetData>
  <conditionalFormatting sqref="B5:G8">
    <cfRule type="expression" dxfId="15" priority="2">
      <formula>DAY(B5)&gt;8</formula>
    </cfRule>
  </conditionalFormatting>
  <conditionalFormatting sqref="B25:H29">
    <cfRule type="expression" dxfId="14" priority="1">
      <formula>AND(DAY(B25)&gt;=1,DAY(B25)&lt;=15)</formula>
    </cfRule>
  </conditionalFormatting>
  <hyperlinks>
    <hyperlink ref="H31" location="JUNE!A1" tooltip="Navigation link to the next month" display="JUNE -&gt;" xr:uid="{00000000-0004-0000-0700-000000000000}"/>
    <hyperlink ref="G31" location="APRIL!A1" tooltip="Navigation link to the previous month" display="&lt;- APRIL" xr:uid="{00000000-0004-0000-0700-000001000000}"/>
  </hyperlinks>
  <printOptions horizontalCentered="1"/>
  <pageMargins left="0.09" right="0.5" top="0.75" bottom="0.75" header="0.3" footer="0.3"/>
  <pageSetup fitToHeight="0" orientation="landscape" horizontalDpi="4294967293" verticalDpi="20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8">
    <tabColor rgb="FF323642"/>
    <pageSetUpPr fitToPage="1"/>
  </sheetPr>
  <dimension ref="B1:J36"/>
  <sheetViews>
    <sheetView showGridLines="0" workbookViewId="0">
      <selection activeCell="J24" sqref="J24"/>
    </sheetView>
  </sheetViews>
  <sheetFormatPr defaultColWidth="8.81640625" defaultRowHeight="14.4" x14ac:dyDescent="0.3"/>
  <cols>
    <col min="1" max="1" width="2.81640625" style="6" customWidth="1"/>
    <col min="2" max="8" width="22.81640625" style="6" customWidth="1"/>
    <col min="9" max="9" width="8.81640625" style="6"/>
    <col min="10" max="10" width="34.6328125" style="6" customWidth="1"/>
    <col min="11" max="16384" width="8.81640625" style="6"/>
  </cols>
  <sheetData>
    <row r="1" spans="2:10" ht="30" customHeight="1" x14ac:dyDescent="0.55000000000000004">
      <c r="B1" s="15">
        <f>CalendarYear</f>
        <v>2019</v>
      </c>
      <c r="E1" s="1"/>
      <c r="F1" s="1"/>
      <c r="G1" s="1"/>
      <c r="H1" s="3"/>
      <c r="J1" s="8"/>
    </row>
    <row r="2" spans="2:10" ht="45" customHeight="1" x14ac:dyDescent="0.3">
      <c r="B2" s="4" t="s">
        <v>5</v>
      </c>
      <c r="C2" s="4"/>
      <c r="D2" s="4"/>
      <c r="E2" s="4"/>
      <c r="F2" s="2"/>
      <c r="J2" s="9"/>
    </row>
    <row r="3" spans="2:10" ht="22.05" customHeight="1" thickBot="1" x14ac:dyDescent="0.35">
      <c r="B3" s="4"/>
      <c r="C3" s="4"/>
      <c r="D3" s="4"/>
      <c r="E3" s="4"/>
      <c r="F3" s="2"/>
    </row>
    <row r="4" spans="2:10" ht="22.05" customHeight="1" thickTop="1" thickBot="1" x14ac:dyDescent="0.35">
      <c r="B4" s="23" t="s">
        <v>14</v>
      </c>
      <c r="C4" s="24" t="s">
        <v>20</v>
      </c>
      <c r="D4" s="24" t="s">
        <v>21</v>
      </c>
      <c r="E4" s="24" t="s">
        <v>20</v>
      </c>
      <c r="F4" s="24" t="s">
        <v>22</v>
      </c>
      <c r="G4" s="24" t="s">
        <v>23</v>
      </c>
      <c r="H4" s="25" t="s">
        <v>23</v>
      </c>
      <c r="J4" s="149" t="s">
        <v>15</v>
      </c>
    </row>
    <row r="5" spans="2:10" ht="22.05" customHeight="1" thickTop="1" x14ac:dyDescent="0.3">
      <c r="B5" s="14">
        <f t="array" ref="B5:H5">DaysAndWeeks+DATE(CalendarYear,6,1)-WEEKDAY(DATE(CalendarYear,6,1),(WeekStart="M")+1)+1</f>
        <v>43612</v>
      </c>
      <c r="C5" s="14">
        <v>43613</v>
      </c>
      <c r="D5" s="14">
        <v>43614</v>
      </c>
      <c r="E5" s="14">
        <v>43615</v>
      </c>
      <c r="F5" s="14">
        <v>43616</v>
      </c>
      <c r="G5" s="14">
        <v>43617</v>
      </c>
      <c r="H5" s="14">
        <v>43618</v>
      </c>
      <c r="J5" s="150" t="s">
        <v>60</v>
      </c>
    </row>
    <row r="6" spans="2:10" ht="22.05" customHeight="1" x14ac:dyDescent="0.3">
      <c r="B6" s="14"/>
      <c r="C6" s="14"/>
      <c r="D6" s="14"/>
      <c r="E6" s="14"/>
      <c r="F6" s="14"/>
      <c r="G6" s="14"/>
      <c r="H6" s="14"/>
      <c r="J6" s="152" t="s">
        <v>16</v>
      </c>
    </row>
    <row r="7" spans="2:10" ht="22.05" customHeight="1" x14ac:dyDescent="0.3">
      <c r="B7" s="14"/>
      <c r="C7" s="14"/>
      <c r="D7" s="14"/>
      <c r="E7" s="14"/>
      <c r="F7" s="14"/>
      <c r="G7" s="14"/>
      <c r="H7" s="14"/>
      <c r="J7" s="169" t="s">
        <v>17</v>
      </c>
    </row>
    <row r="8" spans="2:10" ht="22.05" customHeight="1" x14ac:dyDescent="0.3">
      <c r="B8" s="14"/>
      <c r="C8" s="14"/>
      <c r="D8" s="14"/>
      <c r="E8" s="14"/>
      <c r="F8" s="14"/>
      <c r="G8" s="14"/>
      <c r="H8" s="14"/>
      <c r="J8" s="194" t="s">
        <v>18</v>
      </c>
    </row>
    <row r="9" spans="2:10" ht="22.05" customHeight="1" x14ac:dyDescent="0.3">
      <c r="B9" s="14"/>
      <c r="C9" s="14"/>
      <c r="D9" s="14"/>
      <c r="E9" s="14"/>
      <c r="F9" s="14"/>
      <c r="G9" s="14"/>
      <c r="H9" s="14"/>
      <c r="J9" s="195" t="s">
        <v>19</v>
      </c>
    </row>
    <row r="10" spans="2:10" ht="22.05" customHeight="1" x14ac:dyDescent="0.3">
      <c r="B10" s="34">
        <f t="array" ref="B10:H10">DaysAndWeeks+DATE(CalendarYear,6,1)-WEEKDAY(DATE(CalendarYear,6,1),(WeekStart="M")+1)+8</f>
        <v>43619</v>
      </c>
      <c r="C10" s="34">
        <v>43620</v>
      </c>
      <c r="D10" s="34">
        <v>43621</v>
      </c>
      <c r="E10" s="34">
        <v>43622</v>
      </c>
      <c r="F10" s="34">
        <v>43623</v>
      </c>
      <c r="G10" s="34">
        <v>43624</v>
      </c>
      <c r="H10" s="34">
        <v>43625</v>
      </c>
      <c r="J10" s="151" t="s">
        <v>73</v>
      </c>
    </row>
    <row r="11" spans="2:10" ht="22.05" customHeight="1" x14ac:dyDescent="0.3">
      <c r="B11" s="35"/>
      <c r="C11" s="35"/>
      <c r="D11" s="35"/>
      <c r="E11" s="35"/>
      <c r="F11" s="35"/>
      <c r="G11" s="35"/>
      <c r="H11" s="35"/>
    </row>
    <row r="12" spans="2:10" ht="22.05" customHeight="1" x14ac:dyDescent="0.3">
      <c r="B12" s="35"/>
      <c r="C12" s="35"/>
      <c r="D12" s="35"/>
      <c r="E12" s="35"/>
      <c r="F12" s="35"/>
      <c r="G12" s="35"/>
      <c r="H12" s="35"/>
    </row>
    <row r="13" spans="2:10" ht="22.05" customHeight="1" x14ac:dyDescent="0.3">
      <c r="B13" s="35"/>
      <c r="C13" s="35"/>
      <c r="D13" s="35"/>
      <c r="E13" s="35"/>
      <c r="F13" s="35"/>
      <c r="G13" s="35"/>
      <c r="H13" s="35"/>
    </row>
    <row r="14" spans="2:10" ht="22.05" customHeight="1" x14ac:dyDescent="0.3">
      <c r="B14" s="36"/>
      <c r="C14" s="36"/>
      <c r="D14" s="36"/>
      <c r="E14" s="36"/>
      <c r="F14" s="36"/>
      <c r="G14" s="36"/>
      <c r="H14" s="36"/>
    </row>
    <row r="15" spans="2:10" ht="22.05" customHeight="1" x14ac:dyDescent="0.3">
      <c r="B15" s="34">
        <f t="array" ref="B15:H15">DaysAndWeeks+DATE(CalendarYear,6,1)-WEEKDAY(DATE(CalendarYear,6,1),(WeekStart="M")+1)+15</f>
        <v>43626</v>
      </c>
      <c r="C15" s="34">
        <v>43627</v>
      </c>
      <c r="D15" s="34">
        <v>43628</v>
      </c>
      <c r="E15" s="34">
        <v>43629</v>
      </c>
      <c r="F15" s="34">
        <v>43630</v>
      </c>
      <c r="G15" s="34">
        <v>43631</v>
      </c>
      <c r="H15" s="34">
        <v>43632</v>
      </c>
      <c r="J15" s="9"/>
    </row>
    <row r="16" spans="2:10" ht="22.05" customHeight="1" x14ac:dyDescent="0.3">
      <c r="B16" s="35"/>
      <c r="C16" s="35"/>
      <c r="D16" s="35"/>
      <c r="E16" s="35"/>
      <c r="F16" s="35"/>
      <c r="G16" s="35"/>
      <c r="H16" s="35"/>
      <c r="J16" s="9"/>
    </row>
    <row r="17" spans="2:10" ht="22.05" customHeight="1" x14ac:dyDescent="0.3">
      <c r="B17" s="35"/>
      <c r="C17" s="35"/>
      <c r="D17" s="35"/>
      <c r="E17" s="35"/>
      <c r="F17" s="35"/>
      <c r="G17" s="35"/>
      <c r="H17" s="35"/>
      <c r="J17" s="9"/>
    </row>
    <row r="18" spans="2:10" ht="22.05" customHeight="1" x14ac:dyDescent="0.3">
      <c r="B18" s="35"/>
      <c r="C18" s="35"/>
      <c r="D18" s="35"/>
      <c r="E18" s="35"/>
      <c r="F18" s="35"/>
      <c r="G18" s="35"/>
      <c r="H18" s="35"/>
      <c r="J18" s="9"/>
    </row>
    <row r="19" spans="2:10" ht="22.05" customHeight="1" x14ac:dyDescent="0.3">
      <c r="B19" s="36"/>
      <c r="C19" s="36"/>
      <c r="D19" s="36"/>
      <c r="E19" s="36"/>
      <c r="F19" s="36"/>
      <c r="G19" s="36"/>
      <c r="H19" s="36"/>
      <c r="J19" s="9"/>
    </row>
    <row r="20" spans="2:10" ht="22.05" customHeight="1" x14ac:dyDescent="0.3">
      <c r="B20" s="34">
        <f t="array" ref="B20:H20">DaysAndWeeks+DATE(CalendarYear,6,1)-WEEKDAY(DATE(CalendarYear,6,1),(WeekStart="M")+1)+22</f>
        <v>43633</v>
      </c>
      <c r="C20" s="34">
        <v>43634</v>
      </c>
      <c r="D20" s="34">
        <v>43635</v>
      </c>
      <c r="E20" s="34">
        <v>43636</v>
      </c>
      <c r="F20" s="34">
        <v>43637</v>
      </c>
      <c r="G20" s="34">
        <v>43638</v>
      </c>
      <c r="H20" s="34">
        <v>43639</v>
      </c>
      <c r="J20" s="9"/>
    </row>
    <row r="21" spans="2:10" ht="22.05" customHeight="1" x14ac:dyDescent="0.3">
      <c r="B21" s="35"/>
      <c r="C21" s="35"/>
      <c r="D21" s="35"/>
      <c r="E21" s="35"/>
      <c r="F21" s="35"/>
      <c r="G21" s="35"/>
      <c r="H21" s="35"/>
      <c r="J21" s="9"/>
    </row>
    <row r="22" spans="2:10" ht="22.05" customHeight="1" x14ac:dyDescent="0.3">
      <c r="B22" s="35"/>
      <c r="C22" s="35"/>
      <c r="D22" s="35"/>
      <c r="E22" s="35"/>
      <c r="F22" s="35"/>
      <c r="G22" s="35"/>
      <c r="H22" s="35"/>
      <c r="J22" s="9"/>
    </row>
    <row r="23" spans="2:10" ht="22.05" customHeight="1" x14ac:dyDescent="0.3">
      <c r="B23" s="35"/>
      <c r="C23" s="35"/>
      <c r="D23" s="35"/>
      <c r="E23" s="35"/>
      <c r="F23" s="35"/>
      <c r="G23" s="35"/>
      <c r="H23" s="35"/>
      <c r="J23" s="9"/>
    </row>
    <row r="24" spans="2:10" ht="22.05" customHeight="1" x14ac:dyDescent="0.3">
      <c r="B24" s="36"/>
      <c r="C24" s="36"/>
      <c r="D24" s="36"/>
      <c r="E24" s="36"/>
      <c r="F24" s="36"/>
      <c r="G24" s="36"/>
      <c r="H24" s="36"/>
      <c r="J24" s="9"/>
    </row>
    <row r="25" spans="2:10" ht="22.05" customHeight="1" x14ac:dyDescent="0.3">
      <c r="B25" s="34">
        <f t="array" ref="B25:H25">DaysAndWeeks+DATE(CalendarYear,6,1)-WEEKDAY(DATE(CalendarYear,6,1),(WeekStart="M")+1)+29</f>
        <v>43640</v>
      </c>
      <c r="C25" s="34">
        <v>43641</v>
      </c>
      <c r="D25" s="34">
        <v>43642</v>
      </c>
      <c r="E25" s="34">
        <v>43643</v>
      </c>
      <c r="F25" s="34">
        <v>43644</v>
      </c>
      <c r="G25" s="34">
        <v>43645</v>
      </c>
      <c r="H25" s="34">
        <v>43646</v>
      </c>
      <c r="J25" s="9"/>
    </row>
    <row r="26" spans="2:10" ht="22.05" customHeight="1" x14ac:dyDescent="0.3">
      <c r="B26" s="35"/>
      <c r="C26" s="35"/>
      <c r="D26" s="35"/>
      <c r="E26" s="35"/>
      <c r="F26" s="35"/>
      <c r="G26" s="35"/>
      <c r="H26" s="35"/>
      <c r="J26" s="9"/>
    </row>
    <row r="27" spans="2:10" ht="22.05" customHeight="1" x14ac:dyDescent="0.3">
      <c r="B27" s="35"/>
      <c r="C27" s="35"/>
      <c r="D27" s="35"/>
      <c r="E27" s="35"/>
      <c r="F27" s="35"/>
      <c r="G27" s="35"/>
      <c r="H27" s="35"/>
      <c r="J27" s="9"/>
    </row>
    <row r="28" spans="2:10" ht="22.05" customHeight="1" x14ac:dyDescent="0.3">
      <c r="B28" s="35"/>
      <c r="C28" s="35"/>
      <c r="D28" s="35"/>
      <c r="E28" s="35"/>
      <c r="F28" s="35"/>
      <c r="G28" s="35"/>
      <c r="H28" s="35"/>
      <c r="J28" s="9"/>
    </row>
    <row r="29" spans="2:10" ht="22.05" customHeight="1" thickBot="1" x14ac:dyDescent="0.35">
      <c r="B29" s="36"/>
      <c r="C29" s="36"/>
      <c r="D29" s="36"/>
      <c r="E29" s="36"/>
      <c r="F29" s="36"/>
      <c r="G29" s="36"/>
      <c r="H29" s="36"/>
      <c r="J29" s="9"/>
    </row>
    <row r="30" spans="2:10" ht="15" thickTop="1" x14ac:dyDescent="0.3">
      <c r="B30" s="12"/>
      <c r="C30" s="12"/>
      <c r="D30" s="12"/>
      <c r="E30" s="12"/>
      <c r="F30" s="12"/>
      <c r="G30" s="12"/>
      <c r="H30" s="12"/>
      <c r="J30" s="9"/>
    </row>
    <row r="31" spans="2:10" ht="18" x14ac:dyDescent="0.3">
      <c r="G31" s="3" t="s">
        <v>29</v>
      </c>
      <c r="H31" s="3" t="s">
        <v>40</v>
      </c>
      <c r="J31" s="9"/>
    </row>
    <row r="32" spans="2:10" x14ac:dyDescent="0.3">
      <c r="J32" s="9"/>
    </row>
    <row r="33" spans="10:10" x14ac:dyDescent="0.3">
      <c r="J33" s="9"/>
    </row>
    <row r="34" spans="10:10" x14ac:dyDescent="0.3">
      <c r="J34" s="9"/>
    </row>
    <row r="35" spans="10:10" x14ac:dyDescent="0.3">
      <c r="J35" s="9"/>
    </row>
    <row r="36" spans="10:10" x14ac:dyDescent="0.3">
      <c r="J36" s="9"/>
    </row>
  </sheetData>
  <conditionalFormatting sqref="B5:G8">
    <cfRule type="expression" dxfId="13" priority="2">
      <formula>DAY(B5)&gt;8</formula>
    </cfRule>
  </conditionalFormatting>
  <conditionalFormatting sqref="B25:H29">
    <cfRule type="expression" dxfId="12" priority="1">
      <formula>AND(DAY(B25)&gt;=1,DAY(B25)&lt;=15)</formula>
    </cfRule>
  </conditionalFormatting>
  <hyperlinks>
    <hyperlink ref="H31" location="JULY!A1" tooltip="Navigation link to the next month" display="JULY -&gt;" xr:uid="{00000000-0004-0000-0800-000000000000}"/>
    <hyperlink ref="G31" location="MAY!A1" tooltip="Navigation link to the previous month" display="&lt;- MAY" xr:uid="{00000000-0004-0000-0800-000001000000}"/>
  </hyperlinks>
  <printOptions horizontalCentered="1"/>
  <pageMargins left="0.09" right="0.5" top="0.75" bottom="0.75" header="0.3" footer="0.3"/>
  <pageSetup fitToHeight="0" orientation="landscape" horizontalDpi="4294967293" verticalDpi="20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9">
    <tabColor rgb="FFED8A3A"/>
    <pageSetUpPr fitToPage="1"/>
  </sheetPr>
  <dimension ref="B1:J36"/>
  <sheetViews>
    <sheetView showGridLines="0" workbookViewId="0">
      <selection activeCell="J26" sqref="J26"/>
    </sheetView>
  </sheetViews>
  <sheetFormatPr defaultColWidth="8.81640625" defaultRowHeight="14.4" x14ac:dyDescent="0.3"/>
  <cols>
    <col min="1" max="1" width="2.81640625" style="6" customWidth="1"/>
    <col min="2" max="8" width="22.81640625" style="6" customWidth="1"/>
    <col min="9" max="9" width="8.81640625" style="6"/>
    <col min="10" max="10" width="34.6328125" style="6" customWidth="1"/>
    <col min="11" max="16384" width="8.81640625" style="6"/>
  </cols>
  <sheetData>
    <row r="1" spans="2:10" ht="30" customHeight="1" x14ac:dyDescent="0.55000000000000004">
      <c r="B1" s="15">
        <f>CalendarYear</f>
        <v>2019</v>
      </c>
      <c r="E1" s="1"/>
      <c r="F1" s="1"/>
      <c r="G1" s="1"/>
      <c r="H1" s="3"/>
      <c r="J1" s="8"/>
    </row>
    <row r="2" spans="2:10" ht="45" customHeight="1" x14ac:dyDescent="0.3">
      <c r="B2" s="4" t="s">
        <v>6</v>
      </c>
      <c r="C2" s="4"/>
      <c r="D2" s="4"/>
      <c r="E2" s="4"/>
      <c r="F2" s="2"/>
      <c r="J2" s="9"/>
    </row>
    <row r="3" spans="2:10" ht="22.05" customHeight="1" thickBot="1" x14ac:dyDescent="0.35">
      <c r="B3" s="4"/>
      <c r="C3" s="4"/>
      <c r="D3" s="4"/>
      <c r="E3" s="4"/>
      <c r="F3" s="2"/>
    </row>
    <row r="4" spans="2:10" ht="22.05" customHeight="1" thickTop="1" thickBot="1" x14ac:dyDescent="0.35">
      <c r="B4" s="23" t="s">
        <v>14</v>
      </c>
      <c r="C4" s="24" t="s">
        <v>20</v>
      </c>
      <c r="D4" s="24" t="s">
        <v>21</v>
      </c>
      <c r="E4" s="24" t="s">
        <v>20</v>
      </c>
      <c r="F4" s="24" t="s">
        <v>22</v>
      </c>
      <c r="G4" s="24" t="s">
        <v>23</v>
      </c>
      <c r="H4" s="25" t="s">
        <v>23</v>
      </c>
      <c r="J4" s="149" t="s">
        <v>15</v>
      </c>
    </row>
    <row r="5" spans="2:10" ht="22.05" customHeight="1" thickTop="1" x14ac:dyDescent="0.3">
      <c r="B5" s="14">
        <f t="array" ref="B5:H5">DaysAndWeeks+DATE(CalendarYear,7,1)-WEEKDAY(DATE(CalendarYear,7,1),(WeekStart="M")+1)+1</f>
        <v>43647</v>
      </c>
      <c r="C5" s="14">
        <v>43648</v>
      </c>
      <c r="D5" s="14">
        <v>43649</v>
      </c>
      <c r="E5" s="14">
        <v>43650</v>
      </c>
      <c r="F5" s="14">
        <v>43651</v>
      </c>
      <c r="G5" s="14">
        <v>43652</v>
      </c>
      <c r="H5" s="14">
        <v>43653</v>
      </c>
      <c r="J5" s="150" t="s">
        <v>60</v>
      </c>
    </row>
    <row r="6" spans="2:10" ht="22.05" customHeight="1" x14ac:dyDescent="0.3">
      <c r="B6" s="14"/>
      <c r="C6" s="14"/>
      <c r="D6" s="14"/>
      <c r="E6" s="14"/>
      <c r="F6" s="14"/>
      <c r="G6" s="14"/>
      <c r="H6" s="14"/>
      <c r="J6" s="152" t="s">
        <v>16</v>
      </c>
    </row>
    <row r="7" spans="2:10" ht="22.05" customHeight="1" x14ac:dyDescent="0.3">
      <c r="B7" s="14"/>
      <c r="C7" s="14"/>
      <c r="D7" s="14"/>
      <c r="E7" s="14"/>
      <c r="F7" s="14"/>
      <c r="G7" s="14"/>
      <c r="H7" s="14"/>
      <c r="J7" s="169" t="s">
        <v>17</v>
      </c>
    </row>
    <row r="8" spans="2:10" ht="22.05" customHeight="1" x14ac:dyDescent="0.3">
      <c r="B8" s="14"/>
      <c r="C8" s="14"/>
      <c r="D8" s="14"/>
      <c r="E8" s="14"/>
      <c r="F8" s="14"/>
      <c r="G8" s="14"/>
      <c r="H8" s="14"/>
      <c r="J8" s="194" t="s">
        <v>18</v>
      </c>
    </row>
    <row r="9" spans="2:10" ht="22.05" customHeight="1" x14ac:dyDescent="0.3">
      <c r="B9" s="14"/>
      <c r="C9" s="14"/>
      <c r="D9" s="14"/>
      <c r="E9" s="14"/>
      <c r="F9" s="14"/>
      <c r="G9" s="14"/>
      <c r="H9" s="14"/>
      <c r="J9" s="195" t="s">
        <v>19</v>
      </c>
    </row>
    <row r="10" spans="2:10" ht="22.05" customHeight="1" x14ac:dyDescent="0.3">
      <c r="B10" s="34">
        <f t="array" ref="B10:H10">DaysAndWeeks+DATE(CalendarYear,7,1)-WEEKDAY(DATE(CalendarYear,7,1),(WeekStart="M")+1)+8</f>
        <v>43654</v>
      </c>
      <c r="C10" s="34">
        <v>43655</v>
      </c>
      <c r="D10" s="34">
        <v>43656</v>
      </c>
      <c r="E10" s="34">
        <v>43657</v>
      </c>
      <c r="F10" s="34">
        <v>43658</v>
      </c>
      <c r="G10" s="34">
        <v>43659</v>
      </c>
      <c r="H10" s="34">
        <v>43660</v>
      </c>
      <c r="J10" s="151" t="s">
        <v>73</v>
      </c>
    </row>
    <row r="11" spans="2:10" ht="22.05" customHeight="1" x14ac:dyDescent="0.3">
      <c r="B11" s="35"/>
      <c r="C11" s="35"/>
      <c r="D11" s="35"/>
      <c r="E11" s="35"/>
      <c r="F11" s="35"/>
      <c r="G11" s="35"/>
      <c r="H11" s="35"/>
    </row>
    <row r="12" spans="2:10" ht="22.05" customHeight="1" x14ac:dyDescent="0.3">
      <c r="B12" s="35"/>
      <c r="C12" s="35"/>
      <c r="D12" s="35"/>
      <c r="E12" s="35"/>
      <c r="F12" s="35"/>
      <c r="G12" s="35"/>
      <c r="H12" s="35"/>
    </row>
    <row r="13" spans="2:10" ht="22.05" customHeight="1" x14ac:dyDescent="0.3">
      <c r="B13" s="35"/>
      <c r="C13" s="35"/>
      <c r="D13" s="35"/>
      <c r="E13" s="35"/>
      <c r="F13" s="35"/>
      <c r="G13" s="35"/>
      <c r="H13" s="35"/>
    </row>
    <row r="14" spans="2:10" ht="22.05" customHeight="1" x14ac:dyDescent="0.3">
      <c r="B14" s="36"/>
      <c r="C14" s="36"/>
      <c r="D14" s="36"/>
      <c r="E14" s="36"/>
      <c r="F14" s="36"/>
      <c r="G14" s="36"/>
      <c r="H14" s="36"/>
    </row>
    <row r="15" spans="2:10" ht="22.05" customHeight="1" x14ac:dyDescent="0.3">
      <c r="B15" s="34">
        <f t="array" ref="B15:H15">DaysAndWeeks+DATE(CalendarYear,7,1)-WEEKDAY(DATE(CalendarYear,7,1),(WeekStart="M")+1)+15</f>
        <v>43661</v>
      </c>
      <c r="C15" s="34">
        <v>43662</v>
      </c>
      <c r="D15" s="34">
        <v>43663</v>
      </c>
      <c r="E15" s="34">
        <v>43664</v>
      </c>
      <c r="F15" s="34">
        <v>43665</v>
      </c>
      <c r="G15" s="34">
        <v>43666</v>
      </c>
      <c r="H15" s="34">
        <v>43667</v>
      </c>
      <c r="J15" s="9"/>
    </row>
    <row r="16" spans="2:10" ht="22.05" customHeight="1" x14ac:dyDescent="0.3">
      <c r="B16" s="35"/>
      <c r="C16" s="35"/>
      <c r="D16" s="35"/>
      <c r="E16" s="35"/>
      <c r="F16" s="35"/>
      <c r="G16" s="35"/>
      <c r="H16" s="35"/>
      <c r="J16" s="9"/>
    </row>
    <row r="17" spans="2:10" ht="22.05" customHeight="1" x14ac:dyDescent="0.3">
      <c r="B17" s="35"/>
      <c r="C17" s="35"/>
      <c r="D17" s="35"/>
      <c r="E17" s="35"/>
      <c r="F17" s="35"/>
      <c r="G17" s="35"/>
      <c r="H17" s="35"/>
      <c r="J17" s="9"/>
    </row>
    <row r="18" spans="2:10" ht="22.05" customHeight="1" x14ac:dyDescent="0.3">
      <c r="B18" s="35"/>
      <c r="C18" s="35"/>
      <c r="D18" s="35"/>
      <c r="E18" s="35"/>
      <c r="F18" s="35"/>
      <c r="G18" s="35"/>
      <c r="H18" s="35"/>
      <c r="J18" s="9"/>
    </row>
    <row r="19" spans="2:10" ht="22.05" customHeight="1" x14ac:dyDescent="0.3">
      <c r="B19" s="36"/>
      <c r="C19" s="36"/>
      <c r="D19" s="36"/>
      <c r="E19" s="36"/>
      <c r="F19" s="36"/>
      <c r="G19" s="36"/>
      <c r="H19" s="36"/>
      <c r="J19" s="9"/>
    </row>
    <row r="20" spans="2:10" ht="22.05" customHeight="1" x14ac:dyDescent="0.3">
      <c r="B20" s="34">
        <f t="array" ref="B20:H20">DaysAndWeeks+DATE(CalendarYear,7,1)-WEEKDAY(DATE(CalendarYear,7,1),(WeekStart="M")+1)+22</f>
        <v>43668</v>
      </c>
      <c r="C20" s="34">
        <v>43669</v>
      </c>
      <c r="D20" s="34">
        <v>43670</v>
      </c>
      <c r="E20" s="34">
        <v>43671</v>
      </c>
      <c r="F20" s="34">
        <v>43672</v>
      </c>
      <c r="G20" s="34">
        <v>43673</v>
      </c>
      <c r="H20" s="34">
        <v>43674</v>
      </c>
      <c r="J20" s="9"/>
    </row>
    <row r="21" spans="2:10" ht="22.05" customHeight="1" x14ac:dyDescent="0.3">
      <c r="B21" s="35"/>
      <c r="C21" s="35"/>
      <c r="D21" s="35"/>
      <c r="E21" s="35"/>
      <c r="F21" s="35"/>
      <c r="G21" s="35"/>
      <c r="H21" s="35"/>
      <c r="J21" s="9"/>
    </row>
    <row r="22" spans="2:10" ht="22.05" customHeight="1" x14ac:dyDescent="0.3">
      <c r="B22" s="35"/>
      <c r="C22" s="35"/>
      <c r="D22" s="35"/>
      <c r="E22" s="35"/>
      <c r="F22" s="35"/>
      <c r="G22" s="35"/>
      <c r="H22" s="35"/>
      <c r="J22" s="9"/>
    </row>
    <row r="23" spans="2:10" ht="22.05" customHeight="1" x14ac:dyDescent="0.3">
      <c r="B23" s="35"/>
      <c r="C23" s="35"/>
      <c r="D23" s="35"/>
      <c r="E23" s="35"/>
      <c r="F23" s="35"/>
      <c r="G23" s="35"/>
      <c r="H23" s="35"/>
      <c r="J23" s="9"/>
    </row>
    <row r="24" spans="2:10" ht="22.05" customHeight="1" x14ac:dyDescent="0.3">
      <c r="B24" s="36"/>
      <c r="C24" s="36"/>
      <c r="D24" s="36"/>
      <c r="E24" s="36"/>
      <c r="F24" s="36"/>
      <c r="G24" s="36"/>
      <c r="H24" s="36"/>
      <c r="J24" s="9"/>
    </row>
    <row r="25" spans="2:10" ht="22.05" customHeight="1" x14ac:dyDescent="0.3">
      <c r="B25" s="34">
        <f t="array" ref="B25:H25">DaysAndWeeks+DATE(CalendarYear,7,1)-WEEKDAY(DATE(CalendarYear,7,1),(WeekStart="M")+1)+29</f>
        <v>43675</v>
      </c>
      <c r="C25" s="34">
        <v>43676</v>
      </c>
      <c r="D25" s="34">
        <v>43677</v>
      </c>
      <c r="E25" s="34">
        <v>43678</v>
      </c>
      <c r="F25" s="34">
        <v>43679</v>
      </c>
      <c r="G25" s="34">
        <v>43680</v>
      </c>
      <c r="H25" s="34">
        <v>43681</v>
      </c>
      <c r="J25" s="9"/>
    </row>
    <row r="26" spans="2:10" ht="22.05" customHeight="1" x14ac:dyDescent="0.3">
      <c r="B26" s="35"/>
      <c r="C26" s="35"/>
      <c r="D26" s="35"/>
      <c r="E26" s="35"/>
      <c r="F26" s="35"/>
      <c r="G26" s="35"/>
      <c r="H26" s="35"/>
      <c r="J26" s="9"/>
    </row>
    <row r="27" spans="2:10" ht="22.05" customHeight="1" x14ac:dyDescent="0.3">
      <c r="B27" s="35"/>
      <c r="C27" s="35"/>
      <c r="D27" s="35"/>
      <c r="E27" s="35"/>
      <c r="F27" s="35"/>
      <c r="G27" s="35"/>
      <c r="H27" s="35"/>
      <c r="J27" s="9"/>
    </row>
    <row r="28" spans="2:10" ht="22.05" customHeight="1" x14ac:dyDescent="0.3">
      <c r="B28" s="35"/>
      <c r="C28" s="35"/>
      <c r="D28" s="35"/>
      <c r="E28" s="35"/>
      <c r="F28" s="35"/>
      <c r="G28" s="35"/>
      <c r="H28" s="35"/>
      <c r="J28" s="9"/>
    </row>
    <row r="29" spans="2:10" ht="22.05" customHeight="1" thickBot="1" x14ac:dyDescent="0.35">
      <c r="B29" s="36"/>
      <c r="C29" s="36"/>
      <c r="D29" s="36"/>
      <c r="E29" s="36"/>
      <c r="F29" s="36"/>
      <c r="G29" s="36"/>
      <c r="H29" s="36"/>
      <c r="J29" s="9"/>
    </row>
    <row r="30" spans="2:10" ht="15" thickTop="1" x14ac:dyDescent="0.3">
      <c r="B30" s="12"/>
      <c r="C30" s="12"/>
      <c r="D30" s="12"/>
      <c r="E30" s="12"/>
      <c r="F30" s="12"/>
      <c r="G30" s="12"/>
      <c r="H30" s="12"/>
      <c r="J30" s="9"/>
    </row>
    <row r="31" spans="2:10" ht="18" x14ac:dyDescent="0.3">
      <c r="G31" s="3" t="s">
        <v>30</v>
      </c>
      <c r="H31" s="3" t="s">
        <v>41</v>
      </c>
      <c r="J31" s="9"/>
    </row>
    <row r="32" spans="2:10" x14ac:dyDescent="0.3">
      <c r="J32" s="9"/>
    </row>
    <row r="33" spans="10:10" x14ac:dyDescent="0.3">
      <c r="J33" s="9"/>
    </row>
    <row r="34" spans="10:10" x14ac:dyDescent="0.3">
      <c r="J34" s="9"/>
    </row>
    <row r="35" spans="10:10" x14ac:dyDescent="0.3">
      <c r="J35" s="9"/>
    </row>
    <row r="36" spans="10:10" x14ac:dyDescent="0.3">
      <c r="J36" s="9"/>
    </row>
  </sheetData>
  <conditionalFormatting sqref="B5:G8">
    <cfRule type="expression" dxfId="11" priority="2">
      <formula>DAY(B5)&gt;8</formula>
    </cfRule>
  </conditionalFormatting>
  <conditionalFormatting sqref="B25:H29">
    <cfRule type="expression" dxfId="10" priority="1">
      <formula>AND(DAY(B25)&gt;=1,DAY(B25)&lt;=15)</formula>
    </cfRule>
  </conditionalFormatting>
  <hyperlinks>
    <hyperlink ref="H31" location="AUGUST!A1" tooltip="Navigation link to the next month" display="JULY -&gt;" xr:uid="{00000000-0004-0000-0900-000000000000}"/>
    <hyperlink ref="G31" location="JUNE!A1" tooltip="Navigation link to the previous month" display="&lt;- MAY" xr:uid="{00000000-0004-0000-0900-000001000000}"/>
  </hyperlinks>
  <printOptions horizontalCentered="1"/>
  <pageMargins left="0.09" right="0.5" top="0.75" bottom="0.75" header="0.3" footer="0.3"/>
  <pageSetup fitToHeight="0" orientation="landscape" horizontalDpi="4294967293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14</vt:i4>
      </vt:variant>
      <vt:variant>
        <vt:lpstr>Named Ranges</vt:lpstr>
      </vt:variant>
      <vt:variant>
        <vt:i4>3</vt:i4>
      </vt:variant>
    </vt:vector>
  </HeadingPairs>
  <TitlesOfParts>
    <vt:vector size="17" baseType="lpstr">
      <vt:lpstr>Yearly Budget</vt:lpstr>
      <vt:lpstr>Yearly Budget Example</vt:lpstr>
      <vt:lpstr>JANUARY</vt:lpstr>
      <vt:lpstr>FEBRUARY</vt:lpstr>
      <vt:lpstr>MARCH</vt:lpstr>
      <vt:lpstr>APRIL</vt:lpstr>
      <vt:lpstr>MAY</vt:lpstr>
      <vt:lpstr>JUNE</vt:lpstr>
      <vt:lpstr>JULY</vt:lpstr>
      <vt:lpstr>AUGUST</vt:lpstr>
      <vt:lpstr>SEPTEMBER</vt:lpstr>
      <vt:lpstr>OCTOBER</vt:lpstr>
      <vt:lpstr>NOVEMBER</vt:lpstr>
      <vt:lpstr>DECEMBER</vt:lpstr>
      <vt:lpstr>CalendarYear</vt:lpstr>
      <vt:lpstr>JANUARY!Print_Area</vt:lpstr>
      <vt:lpstr>WeekStart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Darren Thompson</dc:creator>
  <cp:keywords/>
  <dc:description/>
  <cp:lastModifiedBy>Darren Thompson</cp:lastModifiedBy>
  <dcterms:created xsi:type="dcterms:W3CDTF">2016-11-11T22:25:27Z</dcterms:created>
  <dcterms:modified xsi:type="dcterms:W3CDTF">2021-01-04T01:37:52Z</dcterms:modified>
  <cp:category/>
</cp:coreProperties>
</file>