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ésumé" sheetId="1" r:id="rId4"/>
    <sheet state="visible" name="Rénovation" sheetId="2" r:id="rId5"/>
    <sheet state="visible" name="Crédit" sheetId="3" r:id="rId6"/>
    <sheet state="visible" name="Revente" sheetId="4" r:id="rId7"/>
    <sheet state="visible" name="Prix par poste" sheetId="5" r:id="rId8"/>
  </sheets>
  <definedNames/>
  <calcPr/>
  <extLst>
    <ext uri="GoogleSheetsCustomDataVersion2">
      <go:sheetsCustomData xmlns:go="http://customooxmlschemas.google.com/" r:id="rId9" roundtripDataChecksum="gtgBHeSXYbhRBPCvfbWO5IYGw4Y8MXMTKtofg5TsBzU="/>
    </ext>
  </extLst>
</workbook>
</file>

<file path=xl/sharedStrings.xml><?xml version="1.0" encoding="utf-8"?>
<sst xmlns="http://schemas.openxmlformats.org/spreadsheetml/2006/main" count="191" uniqueCount="123">
  <si>
    <t>Poste</t>
  </si>
  <si>
    <t>Donnée</t>
  </si>
  <si>
    <t>Description</t>
  </si>
  <si>
    <t>Unité</t>
  </si>
  <si>
    <t>Quantité</t>
  </si>
  <si>
    <t>Valeur calculée</t>
  </si>
  <si>
    <t>Prix Unitaire (€)</t>
  </si>
  <si>
    <t>Valeur</t>
  </si>
  <si>
    <t>Total (€)</t>
  </si>
  <si>
    <t>Prix affiché</t>
  </si>
  <si>
    <t>Prix d'achat</t>
  </si>
  <si>
    <t>Observations</t>
  </si>
  <si>
    <t xml:space="preserve">Démolition </t>
  </si>
  <si>
    <t>Prix négocié visé</t>
  </si>
  <si>
    <t>forfait</t>
  </si>
  <si>
    <t xml:space="preserve">Apport personnel </t>
  </si>
  <si>
    <t>Frais de notaire</t>
  </si>
  <si>
    <t>Travaux emprunté</t>
  </si>
  <si>
    <t>Calcul de frais d'acte d'achat - Notaire.be</t>
  </si>
  <si>
    <t>Stratégie (revente / location)</t>
  </si>
  <si>
    <t>Revente</t>
  </si>
  <si>
    <t>Valeur marché visée</t>
  </si>
  <si>
    <t>Boiler thermo</t>
  </si>
  <si>
    <t>Dont droits d'enregistrement</t>
  </si>
  <si>
    <t>Simulation prêt hypothécaire - Guide-Epargne.be</t>
  </si>
  <si>
    <t xml:space="preserve">Frais d'acte de crédit </t>
  </si>
  <si>
    <t>Durée avant revente (ans)</t>
  </si>
  <si>
    <t>Travaux totaux estimés</t>
  </si>
  <si>
    <t>Tu veux faire de l'achat-revente ? Regarde ça avant de signer ⚠️ - YouTube</t>
  </si>
  <si>
    <t xml:space="preserve">panneaux solaires </t>
  </si>
  <si>
    <t>Calcul de frais d’acte de crédit hypothécaire - Notaire.be</t>
  </si>
  <si>
    <t>Electricité de A à Z</t>
  </si>
  <si>
    <t>Ne pas modifier les cases jaunes</t>
  </si>
  <si>
    <t>Prix total de l'opération</t>
  </si>
  <si>
    <t>Montant emprunté</t>
  </si>
  <si>
    <t>Clim</t>
  </si>
  <si>
    <t>Plus-value brute estimée</t>
  </si>
  <si>
    <t>Valeur après travaux (V.A.T.)</t>
  </si>
  <si>
    <t>Cash flow mensuel</t>
  </si>
  <si>
    <t xml:space="preserve">faux plafonds </t>
  </si>
  <si>
    <t>Taux d’intérêt</t>
  </si>
  <si>
    <t>Plus-value nette</t>
  </si>
  <si>
    <t>Durée (années)</t>
  </si>
  <si>
    <t>Plus-value potentielle</t>
  </si>
  <si>
    <t>25 ans</t>
  </si>
  <si>
    <t>permis</t>
  </si>
  <si>
    <t>Crédit mensuel</t>
  </si>
  <si>
    <t>Voir la vidéo pour comprendre comment calculer sa plus-value.</t>
  </si>
  <si>
    <t xml:space="preserve">Loyer net mensuel </t>
  </si>
  <si>
    <t>Plafonnage</t>
  </si>
  <si>
    <t>Rendement brut</t>
  </si>
  <si>
    <t>m2</t>
  </si>
  <si>
    <t>Charges locatives</t>
  </si>
  <si>
    <t>Loyer net mensuel</t>
  </si>
  <si>
    <t>Cuisine</t>
  </si>
  <si>
    <t>Cash flow net mensuel</t>
  </si>
  <si>
    <t>Rendement net</t>
  </si>
  <si>
    <t>Salle de bain</t>
  </si>
  <si>
    <t>Calcul plus-value</t>
  </si>
  <si>
    <t>+nbre années à 5%</t>
  </si>
  <si>
    <t>Peintre déclaré</t>
  </si>
  <si>
    <t>Taxation plus-value</t>
  </si>
  <si>
    <t xml:space="preserve">porte intérieur black </t>
  </si>
  <si>
    <t xml:space="preserve">pose parquets + plintes </t>
  </si>
  <si>
    <t>Carrelage et plintes</t>
  </si>
  <si>
    <t>fourniture + pose</t>
  </si>
  <si>
    <t xml:space="preserve">Plus value nette </t>
  </si>
  <si>
    <t>plomberie</t>
  </si>
  <si>
    <t>Remboursement droits enregistrement si revente &lt; 2 ans</t>
  </si>
  <si>
    <t>Raffraichissement façade</t>
  </si>
  <si>
    <t>Réparation toiture</t>
  </si>
  <si>
    <t>Maison</t>
  </si>
  <si>
    <t>TOTAL TRAVAUX</t>
  </si>
  <si>
    <t>Adresse</t>
  </si>
  <si>
    <t>Rue franklin Roosevelt 106 Frameries 7080</t>
  </si>
  <si>
    <t>Lien</t>
  </si>
  <si>
    <t>Maison Frameries</t>
  </si>
  <si>
    <t>Démolition complète en black</t>
  </si>
  <si>
    <t>Démolition complètre en facture</t>
  </si>
  <si>
    <t>Achat container tout venant</t>
  </si>
  <si>
    <t>Achat container bricaillon</t>
  </si>
  <si>
    <t>Homme à la journée</t>
  </si>
  <si>
    <t>Entre 100 et 200/jour</t>
  </si>
  <si>
    <t xml:space="preserve">Montage cuisine </t>
  </si>
  <si>
    <t>200/jour</t>
  </si>
  <si>
    <t xml:space="preserve">Chauffage electrique </t>
  </si>
  <si>
    <t>250/unité</t>
  </si>
  <si>
    <t>unité</t>
  </si>
  <si>
    <t>Chauffage central gaz</t>
  </si>
  <si>
    <t>chaudière condensation + 8 radiateurs</t>
  </si>
  <si>
    <t>Chauffage pelet</t>
  </si>
  <si>
    <t>Chauffage climatisation ch/froid</t>
  </si>
  <si>
    <t xml:space="preserve">très à la mode actuellement </t>
  </si>
  <si>
    <t>Electricité mise en conformité</t>
  </si>
  <si>
    <t xml:space="preserve">Chassis maison mitoyenne </t>
  </si>
  <si>
    <t>Boiler Thermodynamique</t>
  </si>
  <si>
    <t>Boiler classique</t>
  </si>
  <si>
    <t>Faux plafonds</t>
  </si>
  <si>
    <t>Chappe</t>
  </si>
  <si>
    <t>Cloison simple</t>
  </si>
  <si>
    <t>Cloison double</t>
  </si>
  <si>
    <t>Pose carrelage</t>
  </si>
  <si>
    <t xml:space="preserve">Pose plinte </t>
  </si>
  <si>
    <t>souvent calculé au mètre linéaire</t>
  </si>
  <si>
    <t>Pose parquet parquet compris</t>
  </si>
  <si>
    <t>Pose parquet sans matos compris</t>
  </si>
  <si>
    <t>Porte intérieure forfait en black</t>
  </si>
  <si>
    <t>Porte intérieure forfait déclaré</t>
  </si>
  <si>
    <t>matos compris</t>
  </si>
  <si>
    <t>Un peintre en black</t>
  </si>
  <si>
    <t>Un peintre déclaré</t>
  </si>
  <si>
    <t>Brico dépot / leroy merlin / castorama</t>
  </si>
  <si>
    <t>Achat carrelage avec plintes</t>
  </si>
  <si>
    <t>Toiture principale</t>
  </si>
  <si>
    <t xml:space="preserve">Annexe refaire étanchéité et finitions </t>
  </si>
  <si>
    <t>prendre vos m 2</t>
  </si>
  <si>
    <t>Annexe refire plancher et structure</t>
  </si>
  <si>
    <t>Prix pose Velux materiel compris</t>
  </si>
  <si>
    <t>Isolation projetée mousse sol</t>
  </si>
  <si>
    <t>Isolation projetée plafonds</t>
  </si>
  <si>
    <t>Isolation stérodure 14 cm (panneau dure)</t>
  </si>
  <si>
    <t>Isolation laine de verre 20cm</t>
  </si>
  <si>
    <t xml:space="preserve">Panneaux solaire 8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</si>
</sst>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11.0"/>
      <color rgb="FFFFFFFF"/>
      <name val="Calibri"/>
    </font>
    <font>
      <sz val="11.0"/>
      <color theme="1"/>
      <name val="Calibri"/>
    </font>
    <font>
      <color theme="1"/>
      <name val="Calibri"/>
    </font>
    <font>
      <b/>
      <u/>
      <sz val="12.0"/>
      <color rgb="FFFFFFFF"/>
      <name val="Calibri"/>
    </font>
    <font/>
    <font>
      <b/>
      <u/>
      <sz val="12.0"/>
      <color rgb="FFFFFFFF"/>
      <name val="Calibri"/>
    </font>
    <font>
      <b/>
      <u/>
      <sz val="12.0"/>
      <color rgb="FFFFFFFF"/>
      <name val="Calibri"/>
    </font>
    <font>
      <b/>
      <i/>
      <sz val="16.0"/>
      <color rgb="FFFF0000"/>
      <name val="Arial"/>
    </font>
    <font>
      <u/>
      <sz val="11.0"/>
      <color theme="1"/>
      <name val="Calibri"/>
    </font>
    <font>
      <b/>
      <i/>
      <sz val="10.0"/>
      <color theme="1"/>
      <name val="Calibri"/>
    </font>
    <font>
      <sz val="11.0"/>
      <color rgb="FF000000"/>
      <name val="Calibri"/>
    </font>
    <font>
      <b/>
      <sz val="11.0"/>
      <color theme="1"/>
      <name val="Calibri"/>
    </font>
    <font>
      <u/>
      <sz val="11.0"/>
      <color rgb="FF0000FF"/>
      <name val="Calibri"/>
    </font>
    <font>
      <u/>
      <sz val="11.0"/>
      <color theme="1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0B5394"/>
        <bgColor rgb="FF0B5394"/>
      </patternFill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left/>
      <right/>
      <top/>
      <bottom/>
    </border>
    <border>
      <top/>
      <bottom/>
    </border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top"/>
    </xf>
    <xf borderId="0" fillId="0" fontId="2" numFmtId="0" xfId="0" applyFont="1"/>
    <xf borderId="0" fillId="0" fontId="2" numFmtId="3" xfId="0" applyAlignment="1" applyFont="1" applyNumberFormat="1">
      <alignment readingOrder="0"/>
    </xf>
    <xf borderId="0" fillId="0" fontId="2" numFmtId="4" xfId="0" applyFont="1" applyNumberFormat="1"/>
    <xf borderId="0" fillId="0" fontId="3" numFmtId="0" xfId="0" applyFont="1"/>
    <xf borderId="2" fillId="3" fontId="4" numFmtId="0" xfId="0" applyBorder="1" applyFill="1" applyFont="1"/>
    <xf borderId="3" fillId="4" fontId="2" numFmtId="3" xfId="0" applyBorder="1" applyFill="1" applyFont="1" applyNumberFormat="1"/>
    <xf borderId="4" fillId="0" fontId="5" numFmtId="0" xfId="0" applyBorder="1" applyFont="1"/>
    <xf borderId="3" fillId="4" fontId="2" numFmtId="4" xfId="0" applyBorder="1" applyFont="1" applyNumberFormat="1"/>
    <xf borderId="0" fillId="0" fontId="2" numFmtId="3" xfId="0" applyFont="1" applyNumberFormat="1"/>
    <xf borderId="0" fillId="0" fontId="2" numFmtId="0" xfId="0" applyAlignment="1" applyFont="1">
      <alignment readingOrder="0"/>
    </xf>
    <xf borderId="3" fillId="3" fontId="6" numFmtId="0" xfId="0" applyBorder="1" applyFont="1"/>
    <xf borderId="0" fillId="0" fontId="2" numFmtId="9" xfId="0" applyFont="1" applyNumberFormat="1"/>
    <xf borderId="2" fillId="5" fontId="7" numFmtId="0" xfId="0" applyBorder="1" applyFill="1" applyFont="1"/>
    <xf borderId="5" fillId="4" fontId="8" numFmtId="0" xfId="0" applyAlignment="1" applyBorder="1" applyFont="1">
      <alignment horizontal="center" vertical="top"/>
    </xf>
    <xf borderId="6" fillId="0" fontId="5" numFmtId="0" xfId="0" applyBorder="1" applyFont="1"/>
    <xf borderId="0" fillId="0" fontId="9" numFmtId="0" xfId="0" applyFont="1"/>
    <xf borderId="7" fillId="0" fontId="5" numFmtId="0" xfId="0" applyBorder="1" applyFont="1"/>
    <xf borderId="0" fillId="0" fontId="2" numFmtId="10" xfId="0" applyFont="1" applyNumberFormat="1"/>
    <xf borderId="0" fillId="0" fontId="2" numFmtId="0" xfId="0" applyAlignment="1" applyFont="1">
      <alignment horizontal="right"/>
    </xf>
    <xf borderId="0" fillId="0" fontId="10" numFmtId="0" xfId="0" applyFont="1"/>
    <xf borderId="3" fillId="4" fontId="2" numFmtId="10" xfId="0" applyBorder="1" applyFont="1" applyNumberFormat="1"/>
    <xf quotePrefix="1" borderId="0" fillId="0" fontId="2" numFmtId="0" xfId="0" applyFont="1"/>
    <xf borderId="0" fillId="0" fontId="11" numFmtId="0" xfId="0" applyFont="1"/>
    <xf borderId="0" fillId="0" fontId="2" numFmtId="0" xfId="0" applyAlignment="1" applyFont="1">
      <alignment shrinkToFit="0" wrapText="1"/>
    </xf>
    <xf borderId="8" fillId="0" fontId="12" numFmtId="0" xfId="0" applyBorder="1" applyFont="1"/>
    <xf borderId="9" fillId="0" fontId="2" numFmtId="0" xfId="0" applyBorder="1" applyFont="1"/>
    <xf borderId="10" fillId="0" fontId="12" numFmtId="0" xfId="0" applyBorder="1" applyFont="1"/>
    <xf borderId="11" fillId="0" fontId="2" numFmtId="0" xfId="0" applyAlignment="1" applyBorder="1" applyFont="1">
      <alignment horizontal="left" shrinkToFit="0" vertical="top" wrapText="1"/>
    </xf>
    <xf borderId="10" fillId="0" fontId="2" numFmtId="0" xfId="0" applyBorder="1" applyFont="1"/>
    <xf borderId="11" fillId="0" fontId="2" numFmtId="0" xfId="0" applyBorder="1" applyFont="1"/>
    <xf borderId="11" fillId="0" fontId="13" numFmtId="0" xfId="0" applyBorder="1" applyFont="1"/>
    <xf borderId="12" fillId="0" fontId="2" numFmtId="0" xfId="0" applyBorder="1" applyFont="1"/>
    <xf borderId="13" fillId="0" fontId="14" numFmtId="0" xfId="0" applyBorder="1" applyFont="1"/>
    <xf borderId="3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notaire.be/calcul-de-frais" TargetMode="External"/><Relationship Id="rId2" Type="http://schemas.openxmlformats.org/officeDocument/2006/relationships/hyperlink" Target="https://www.notaire.be/calcul-de-frais/credit" TargetMode="External"/><Relationship Id="rId3" Type="http://schemas.openxmlformats.org/officeDocument/2006/relationships/hyperlink" Target="https://www.immoweb.be/fr/annonce/maison/a-vendre/frameries/7080/21283826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guide-epargne.be/epargner/simulation-creditlogement.html?referrer=https%3A%2F%2Fwww.google.com%2F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youtu.be/abI-wENPoak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2.71"/>
    <col customWidth="1" min="2" max="2" width="27.29"/>
    <col customWidth="1" min="3" max="26" width="8.71"/>
  </cols>
  <sheetData>
    <row r="1">
      <c r="A1" s="1" t="s">
        <v>1</v>
      </c>
      <c r="B1" s="1" t="s">
        <v>5</v>
      </c>
    </row>
    <row r="2">
      <c r="A2" s="2" t="s">
        <v>9</v>
      </c>
      <c r="B2" s="3">
        <v>50000.0</v>
      </c>
    </row>
    <row r="3">
      <c r="A3" s="2" t="s">
        <v>13</v>
      </c>
      <c r="B3" s="3">
        <v>60000.0</v>
      </c>
    </row>
    <row r="4">
      <c r="A4" s="2" t="s">
        <v>16</v>
      </c>
      <c r="B4" s="3">
        <v>11074.0</v>
      </c>
      <c r="F4" s="6" t="s">
        <v>18</v>
      </c>
      <c r="G4" s="8"/>
      <c r="H4" s="8"/>
      <c r="I4" s="8"/>
      <c r="J4" s="8"/>
    </row>
    <row r="5">
      <c r="A5" s="2" t="s">
        <v>23</v>
      </c>
      <c r="B5" s="3">
        <v>7500.0</v>
      </c>
      <c r="F5" s="12"/>
    </row>
    <row r="6">
      <c r="A6" s="2" t="s">
        <v>25</v>
      </c>
      <c r="B6" s="3">
        <v>5000.0</v>
      </c>
    </row>
    <row r="7">
      <c r="A7" s="2" t="s">
        <v>27</v>
      </c>
      <c r="B7" s="7">
        <f>'Rénovation'!F22</f>
        <v>72350</v>
      </c>
      <c r="F7" s="6" t="s">
        <v>30</v>
      </c>
      <c r="G7" s="8"/>
      <c r="H7" s="8"/>
      <c r="I7" s="8"/>
      <c r="J7" s="8"/>
      <c r="K7" s="8"/>
      <c r="L7" s="8"/>
    </row>
    <row r="8">
      <c r="A8" s="2" t="s">
        <v>33</v>
      </c>
      <c r="B8" s="7">
        <f>B3 + B4 + B6 + B7</f>
        <v>148424</v>
      </c>
    </row>
    <row r="9">
      <c r="A9" s="2" t="s">
        <v>37</v>
      </c>
      <c r="B9" s="3">
        <v>210000.0</v>
      </c>
    </row>
    <row r="10">
      <c r="A10" s="2" t="s">
        <v>38</v>
      </c>
      <c r="B10" s="7">
        <f>'Crédit'!B12</f>
        <v>206.06</v>
      </c>
    </row>
    <row r="11">
      <c r="A11" s="2" t="s">
        <v>43</v>
      </c>
      <c r="B11" s="7">
        <f>B9 - B8</f>
        <v>61576</v>
      </c>
    </row>
    <row r="12">
      <c r="A12" s="2" t="s">
        <v>50</v>
      </c>
      <c r="B12" s="22">
        <f>'Crédit'!B9 * 12 / B8</f>
        <v>0.08084945831</v>
      </c>
    </row>
    <row r="13">
      <c r="A13" s="2" t="s">
        <v>56</v>
      </c>
      <c r="B13" s="22">
        <f>'Crédit'!B11 * 12 / B8</f>
        <v>0.08084945831</v>
      </c>
    </row>
    <row r="15" ht="15.0" customHeight="1">
      <c r="A15" s="1" t="s">
        <v>58</v>
      </c>
      <c r="B15" s="4"/>
    </row>
    <row r="16" ht="15.0" customHeight="1">
      <c r="A16" s="23" t="s">
        <v>59</v>
      </c>
      <c r="B16" s="5">
        <v>1.0</v>
      </c>
      <c r="C16" s="13"/>
    </row>
    <row r="17" ht="15.0" customHeight="1">
      <c r="A17" s="2" t="s">
        <v>61</v>
      </c>
      <c r="B17" s="10">
        <f>(B9-(B3+(B3*(25%+B16*5%))+B7))*16.5/100</f>
        <v>9842.25</v>
      </c>
    </row>
    <row r="18" ht="15.0" customHeight="1">
      <c r="A18" s="2" t="s">
        <v>66</v>
      </c>
      <c r="B18" s="10">
        <f>B11-B17+(IF(B16&gt;1,0,B19))</f>
        <v>56233.75</v>
      </c>
    </row>
    <row r="19" ht="33.0" customHeight="1">
      <c r="A19" s="25" t="s">
        <v>68</v>
      </c>
      <c r="B19" s="4">
        <f>(3/5)*B5</f>
        <v>4500</v>
      </c>
    </row>
    <row r="20" ht="15.0" customHeight="1">
      <c r="A20" s="2"/>
      <c r="B20" s="4"/>
    </row>
    <row r="21" ht="15.75" customHeight="1">
      <c r="A21" s="15" t="s">
        <v>32</v>
      </c>
      <c r="B21" s="16"/>
    </row>
    <row r="22" ht="15.75" customHeight="1">
      <c r="A22" s="18"/>
    </row>
    <row r="23" ht="15.75" customHeight="1">
      <c r="A23" s="18"/>
    </row>
    <row r="24" ht="15.75" customHeight="1"/>
    <row r="25" ht="15.75" customHeight="1"/>
    <row r="26" ht="15.75" customHeight="1">
      <c r="A26" s="26" t="s">
        <v>71</v>
      </c>
      <c r="B26" s="27"/>
    </row>
    <row r="27" ht="33.0" customHeight="1">
      <c r="A27" s="28" t="s">
        <v>73</v>
      </c>
      <c r="B27" s="29" t="s">
        <v>74</v>
      </c>
    </row>
    <row r="28" ht="15.75" customHeight="1">
      <c r="A28" s="30"/>
      <c r="B28" s="31"/>
    </row>
    <row r="29" ht="15.75" customHeight="1">
      <c r="A29" s="30" t="s">
        <v>75</v>
      </c>
      <c r="B29" s="32" t="s">
        <v>76</v>
      </c>
    </row>
    <row r="30" ht="15.75" customHeight="1">
      <c r="A30" s="33"/>
      <c r="B30" s="34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F4:J4"/>
    <mergeCell ref="F7:L7"/>
    <mergeCell ref="A21:B23"/>
  </mergeCells>
  <hyperlinks>
    <hyperlink r:id="rId1" ref="F4"/>
    <hyperlink r:id="rId2" ref="F7"/>
    <hyperlink r:id="rId3" ref="B29"/>
  </hyperlinks>
  <printOptions/>
  <pageMargins bottom="0.75" footer="0.0" header="0.0" left="0.7" right="0.7" top="0.75"/>
  <pageSetup orientation="landscape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5.43"/>
    <col customWidth="1" min="2" max="2" width="19.86"/>
    <col customWidth="1" min="3" max="3" width="12.43"/>
    <col customWidth="1" min="4" max="4" width="16.14"/>
    <col customWidth="1" min="5" max="5" width="16.43"/>
    <col customWidth="1" min="6" max="6" width="15.29"/>
    <col customWidth="1" min="7" max="7" width="31.0"/>
    <col customWidth="1" min="8" max="25" width="8.71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6</v>
      </c>
      <c r="F1" s="1" t="s">
        <v>8</v>
      </c>
      <c r="G1" s="1" t="s">
        <v>11</v>
      </c>
    </row>
    <row r="2">
      <c r="A2" s="2" t="s">
        <v>12</v>
      </c>
      <c r="C2" s="2" t="s">
        <v>14</v>
      </c>
      <c r="D2" s="2">
        <v>1.0</v>
      </c>
      <c r="E2" s="3">
        <v>5000.0</v>
      </c>
      <c r="F2" s="7">
        <f t="shared" ref="F2:F10" si="1">IF(AND(D2&lt;&gt;"", E2&lt;&gt;""), D2*E2, "")</f>
        <v>5000</v>
      </c>
    </row>
    <row r="3">
      <c r="A3" s="11" t="s">
        <v>22</v>
      </c>
      <c r="C3" s="2" t="s">
        <v>14</v>
      </c>
      <c r="D3" s="11">
        <v>1.0</v>
      </c>
      <c r="E3" s="3">
        <v>3500.0</v>
      </c>
      <c r="F3" s="7">
        <f t="shared" si="1"/>
        <v>3500</v>
      </c>
    </row>
    <row r="4">
      <c r="A4" s="2" t="s">
        <v>29</v>
      </c>
      <c r="C4" s="2" t="s">
        <v>14</v>
      </c>
      <c r="D4" s="2">
        <v>1.0</v>
      </c>
      <c r="E4" s="10">
        <v>4000.0</v>
      </c>
      <c r="F4" s="7">
        <f t="shared" si="1"/>
        <v>4000</v>
      </c>
    </row>
    <row r="5">
      <c r="A5" s="2" t="s">
        <v>31</v>
      </c>
      <c r="C5" s="2" t="s">
        <v>14</v>
      </c>
      <c r="D5" s="2">
        <v>1.0</v>
      </c>
      <c r="E5" s="10">
        <v>8000.0</v>
      </c>
      <c r="F5" s="7">
        <f t="shared" si="1"/>
        <v>8000</v>
      </c>
      <c r="H5" s="15" t="s">
        <v>32</v>
      </c>
      <c r="I5" s="16"/>
      <c r="J5" s="16"/>
      <c r="K5" s="16"/>
      <c r="L5" s="16"/>
      <c r="M5" s="16"/>
    </row>
    <row r="6">
      <c r="A6" s="11" t="s">
        <v>35</v>
      </c>
      <c r="B6" s="5"/>
      <c r="C6" s="2" t="s">
        <v>14</v>
      </c>
      <c r="D6" s="11">
        <v>4.0</v>
      </c>
      <c r="E6" s="3">
        <v>1800.0</v>
      </c>
      <c r="F6" s="7">
        <f t="shared" si="1"/>
        <v>7200</v>
      </c>
      <c r="H6" s="18"/>
    </row>
    <row r="7">
      <c r="A7" s="2" t="s">
        <v>39</v>
      </c>
      <c r="C7" s="2" t="s">
        <v>14</v>
      </c>
      <c r="D7" s="11">
        <v>90.0</v>
      </c>
      <c r="E7" s="10">
        <v>55.0</v>
      </c>
      <c r="F7" s="7">
        <f t="shared" si="1"/>
        <v>4950</v>
      </c>
      <c r="H7" s="18"/>
    </row>
    <row r="8">
      <c r="A8" s="11" t="s">
        <v>45</v>
      </c>
      <c r="B8" s="2"/>
      <c r="C8" s="2" t="s">
        <v>14</v>
      </c>
      <c r="D8" s="11">
        <v>1.0</v>
      </c>
      <c r="E8" s="3">
        <v>2500.0</v>
      </c>
      <c r="F8" s="7">
        <f t="shared" si="1"/>
        <v>2500</v>
      </c>
      <c r="H8" s="18"/>
    </row>
    <row r="9">
      <c r="A9" s="2" t="s">
        <v>49</v>
      </c>
      <c r="C9" s="2" t="s">
        <v>51</v>
      </c>
      <c r="D9" s="11">
        <v>100.0</v>
      </c>
      <c r="E9" s="10">
        <v>25.0</v>
      </c>
      <c r="F9" s="7">
        <f t="shared" si="1"/>
        <v>2500</v>
      </c>
    </row>
    <row r="10">
      <c r="A10" s="2" t="s">
        <v>54</v>
      </c>
      <c r="C10" s="2" t="s">
        <v>14</v>
      </c>
      <c r="D10" s="2">
        <v>1.0</v>
      </c>
      <c r="E10" s="3">
        <v>5000.0</v>
      </c>
      <c r="F10" s="7">
        <f t="shared" si="1"/>
        <v>5000</v>
      </c>
    </row>
    <row r="11">
      <c r="A11" s="2"/>
      <c r="B11" s="5"/>
      <c r="C11" s="2" t="s">
        <v>14</v>
      </c>
      <c r="D11" s="2"/>
      <c r="E11" s="10"/>
      <c r="F11" s="7">
        <v>600.0</v>
      </c>
    </row>
    <row r="12">
      <c r="A12" s="2" t="s">
        <v>57</v>
      </c>
      <c r="C12" s="2" t="s">
        <v>14</v>
      </c>
      <c r="D12" s="2">
        <v>1.0</v>
      </c>
      <c r="E12" s="3">
        <v>7000.0</v>
      </c>
      <c r="F12" s="7">
        <f t="shared" ref="F12:F20" si="2">IF(AND(D12&lt;&gt;"", E12&lt;&gt;""), D12*E12, "")</f>
        <v>7000</v>
      </c>
    </row>
    <row r="13">
      <c r="A13" s="2" t="s">
        <v>60</v>
      </c>
      <c r="C13" s="2" t="s">
        <v>51</v>
      </c>
      <c r="D13" s="11">
        <v>350.0</v>
      </c>
      <c r="E13" s="10">
        <v>14.0</v>
      </c>
      <c r="F13" s="7">
        <f t="shared" si="2"/>
        <v>4900</v>
      </c>
    </row>
    <row r="14">
      <c r="A14" s="24" t="s">
        <v>62</v>
      </c>
      <c r="C14" s="2" t="s">
        <v>14</v>
      </c>
      <c r="D14" s="11">
        <v>5.0</v>
      </c>
      <c r="E14" s="3">
        <v>450.0</v>
      </c>
      <c r="F14" s="7">
        <f t="shared" si="2"/>
        <v>2250</v>
      </c>
    </row>
    <row r="15">
      <c r="A15" s="2" t="s">
        <v>63</v>
      </c>
      <c r="C15" s="2" t="s">
        <v>51</v>
      </c>
      <c r="D15" s="2">
        <v>70.0</v>
      </c>
      <c r="E15" s="10">
        <v>45.0</v>
      </c>
      <c r="F15" s="7">
        <f t="shared" si="2"/>
        <v>3150</v>
      </c>
    </row>
    <row r="16">
      <c r="A16" s="2" t="s">
        <v>64</v>
      </c>
      <c r="B16" s="2" t="s">
        <v>65</v>
      </c>
      <c r="C16" s="2" t="s">
        <v>51</v>
      </c>
      <c r="D16" s="2">
        <v>70.0</v>
      </c>
      <c r="E16" s="3">
        <v>60.0</v>
      </c>
      <c r="F16" s="7">
        <f t="shared" si="2"/>
        <v>4200</v>
      </c>
    </row>
    <row r="17">
      <c r="A17" s="24" t="s">
        <v>67</v>
      </c>
      <c r="B17" s="2"/>
      <c r="C17" s="2" t="s">
        <v>51</v>
      </c>
      <c r="D17" s="2">
        <v>1.0</v>
      </c>
      <c r="E17" s="10">
        <v>3000.0</v>
      </c>
      <c r="F17" s="7">
        <f t="shared" si="2"/>
        <v>3000</v>
      </c>
    </row>
    <row r="18">
      <c r="A18" s="2"/>
      <c r="B18" s="2"/>
      <c r="C18" s="2" t="s">
        <v>14</v>
      </c>
      <c r="D18" s="2"/>
      <c r="E18" s="10"/>
      <c r="F18" s="7" t="str">
        <f t="shared" si="2"/>
        <v/>
      </c>
    </row>
    <row r="19">
      <c r="A19" s="2" t="s">
        <v>69</v>
      </c>
      <c r="B19" s="2"/>
      <c r="C19" s="2" t="s">
        <v>14</v>
      </c>
      <c r="D19" s="11">
        <v>30.0</v>
      </c>
      <c r="E19" s="3">
        <v>70.0</v>
      </c>
      <c r="F19" s="7">
        <f t="shared" si="2"/>
        <v>2100</v>
      </c>
    </row>
    <row r="20">
      <c r="A20" s="11" t="s">
        <v>70</v>
      </c>
      <c r="B20" s="2"/>
      <c r="C20" s="2" t="s">
        <v>14</v>
      </c>
      <c r="D20" s="11">
        <v>1.0</v>
      </c>
      <c r="E20" s="3">
        <v>2500.0</v>
      </c>
      <c r="F20" s="7">
        <f t="shared" si="2"/>
        <v>2500</v>
      </c>
    </row>
    <row r="21">
      <c r="A21" s="2"/>
      <c r="B21" s="2"/>
      <c r="C21" s="2"/>
      <c r="D21" s="2"/>
      <c r="E21" s="10"/>
      <c r="F21" s="7"/>
    </row>
    <row r="22">
      <c r="A22" s="2" t="s">
        <v>72</v>
      </c>
      <c r="E22" s="10"/>
      <c r="F22" s="7">
        <f>SUM(F2:F21)</f>
        <v>72350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H5:M8"/>
  </mergeCells>
  <dataValidations>
    <dataValidation type="list" allowBlank="1" showErrorMessage="1" sqref="C2:C21">
      <formula1>"forfait,m2"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4.86"/>
    <col customWidth="1" min="2" max="2" width="24.71"/>
    <col customWidth="1" min="3" max="3" width="27.86"/>
    <col customWidth="1" min="4" max="4" width="16.57"/>
    <col customWidth="1" min="5" max="26" width="8.71"/>
  </cols>
  <sheetData>
    <row r="1">
      <c r="A1" s="1" t="s">
        <v>1</v>
      </c>
      <c r="B1" s="1" t="s">
        <v>7</v>
      </c>
    </row>
    <row r="2">
      <c r="A2" s="2" t="s">
        <v>10</v>
      </c>
      <c r="B2" s="4">
        <v>75000.0</v>
      </c>
    </row>
    <row r="3">
      <c r="A3" s="2" t="s">
        <v>15</v>
      </c>
      <c r="B3" s="4">
        <v>-17800.0</v>
      </c>
    </row>
    <row r="4">
      <c r="A4" s="2" t="s">
        <v>17</v>
      </c>
      <c r="B4" s="9">
        <f>'Rénovation'!F22</f>
        <v>72350</v>
      </c>
      <c r="D4" s="14" t="s">
        <v>24</v>
      </c>
      <c r="E4" s="8"/>
      <c r="F4" s="8"/>
      <c r="G4" s="8"/>
      <c r="H4" s="8"/>
    </row>
    <row r="5">
      <c r="A5" s="2" t="s">
        <v>34</v>
      </c>
      <c r="B5" s="9">
        <f>B2-B3+B4</f>
        <v>165150</v>
      </c>
    </row>
    <row r="6">
      <c r="A6" s="2" t="s">
        <v>40</v>
      </c>
      <c r="B6" s="19">
        <v>0.04</v>
      </c>
    </row>
    <row r="7">
      <c r="A7" s="2" t="s">
        <v>42</v>
      </c>
      <c r="B7" s="20" t="s">
        <v>44</v>
      </c>
    </row>
    <row r="8">
      <c r="A8" s="2" t="s">
        <v>46</v>
      </c>
      <c r="B8" s="4">
        <v>793.94</v>
      </c>
    </row>
    <row r="9">
      <c r="A9" s="2" t="s">
        <v>48</v>
      </c>
      <c r="B9" s="4">
        <v>1000.0</v>
      </c>
    </row>
    <row r="10">
      <c r="A10" s="2" t="s">
        <v>52</v>
      </c>
      <c r="B10" s="4"/>
    </row>
    <row r="11">
      <c r="A11" s="2" t="s">
        <v>53</v>
      </c>
      <c r="B11" s="9">
        <f>B9-B10</f>
        <v>1000</v>
      </c>
    </row>
    <row r="12">
      <c r="A12" s="2" t="s">
        <v>55</v>
      </c>
      <c r="B12" s="9">
        <f>B11-B8</f>
        <v>206.06</v>
      </c>
    </row>
    <row r="20">
      <c r="A20" s="15" t="s">
        <v>32</v>
      </c>
      <c r="B20" s="16"/>
    </row>
    <row r="21" ht="15.0" customHeight="1">
      <c r="A21" s="18"/>
    </row>
    <row r="22" ht="15.75" customHeight="1">
      <c r="A22" s="1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D4:H4"/>
    <mergeCell ref="A20:B22"/>
  </mergeCells>
  <hyperlinks>
    <hyperlink r:id="rId1" location="results" ref="D4"/>
  </hyperlinks>
  <printOptions/>
  <pageMargins bottom="0.75" footer="0.0" header="0.0" left="0.7" right="0.7" top="0.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1.29"/>
    <col customWidth="1" min="2" max="2" width="32.0"/>
    <col customWidth="1" min="3" max="9" width="8.71"/>
    <col customWidth="1" min="10" max="10" width="10.43"/>
    <col customWidth="1" min="11" max="26" width="8.71"/>
  </cols>
  <sheetData>
    <row r="1">
      <c r="A1" s="1" t="s">
        <v>1</v>
      </c>
      <c r="B1" s="1" t="s">
        <v>7</v>
      </c>
    </row>
    <row r="2">
      <c r="A2" s="2" t="s">
        <v>19</v>
      </c>
      <c r="B2" s="5" t="s">
        <v>20</v>
      </c>
    </row>
    <row r="3">
      <c r="A3" s="2" t="s">
        <v>21</v>
      </c>
      <c r="B3" s="10">
        <f>'Résumé'!B9</f>
        <v>210000</v>
      </c>
      <c r="C3" s="13"/>
    </row>
    <row r="4">
      <c r="A4" s="2" t="s">
        <v>26</v>
      </c>
      <c r="B4" s="10">
        <v>1.0</v>
      </c>
      <c r="C4" s="13">
        <v>0.05</v>
      </c>
      <c r="F4" s="17" t="s">
        <v>28</v>
      </c>
    </row>
    <row r="5">
      <c r="A5" s="2" t="s">
        <v>36</v>
      </c>
      <c r="B5" s="10">
        <f>'Résumé'!B11</f>
        <v>61576</v>
      </c>
    </row>
    <row r="6">
      <c r="A6" s="2" t="s">
        <v>41</v>
      </c>
      <c r="B6" s="10">
        <f>'Résumé'!B18</f>
        <v>56233.75</v>
      </c>
      <c r="F6" s="21" t="s">
        <v>47</v>
      </c>
    </row>
    <row r="13">
      <c r="A13" s="15" t="s">
        <v>32</v>
      </c>
      <c r="B13" s="16"/>
    </row>
    <row r="14" ht="15.0" customHeight="1">
      <c r="A14" s="18"/>
    </row>
    <row r="15" ht="15.0" customHeight="1">
      <c r="A15" s="18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">
    <mergeCell ref="F4:M5"/>
    <mergeCell ref="F6:M6"/>
    <mergeCell ref="A13:B15"/>
  </mergeCells>
  <hyperlinks>
    <hyperlink r:id="rId1" ref="F4"/>
  </hyperlinks>
  <printOptions/>
  <pageMargins bottom="0.75" footer="0.0" header="0.0" left="0.7" right="0.7" top="0.75"/>
  <pageSetup orientation="landscape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3.86"/>
    <col customWidth="1" min="2" max="2" width="37.29"/>
    <col customWidth="1" min="3" max="3" width="12.43"/>
    <col customWidth="1" min="4" max="4" width="16.14"/>
    <col customWidth="1" min="5" max="5" width="16.43"/>
    <col customWidth="1" min="6" max="6" width="15.29"/>
    <col customWidth="1" min="7" max="7" width="31.0"/>
    <col customWidth="1" min="8" max="25" width="8.71"/>
  </cols>
  <sheetData>
    <row r="1">
      <c r="A1" s="1" t="s">
        <v>0</v>
      </c>
      <c r="B1" s="1" t="s">
        <v>2</v>
      </c>
      <c r="C1" s="1" t="s">
        <v>3</v>
      </c>
      <c r="D1" s="1" t="s">
        <v>4</v>
      </c>
      <c r="E1" s="1" t="s">
        <v>6</v>
      </c>
      <c r="F1" s="1" t="s">
        <v>8</v>
      </c>
      <c r="G1" s="1" t="s">
        <v>11</v>
      </c>
    </row>
    <row r="2">
      <c r="A2" s="2" t="s">
        <v>77</v>
      </c>
      <c r="C2" s="2" t="s">
        <v>14</v>
      </c>
      <c r="D2" s="2">
        <v>1.0</v>
      </c>
      <c r="E2" s="2">
        <v>4500.0</v>
      </c>
      <c r="F2" s="35">
        <f t="shared" ref="F2:F42" si="1">IF(AND(D2&lt;&gt;"", E2&lt;&gt;""), D2*E2, "")</f>
        <v>4500</v>
      </c>
    </row>
    <row r="3">
      <c r="A3" s="2" t="s">
        <v>78</v>
      </c>
      <c r="C3" s="2" t="s">
        <v>14</v>
      </c>
      <c r="D3" s="2">
        <v>1.0</v>
      </c>
      <c r="E3" s="2">
        <v>10000.0</v>
      </c>
      <c r="F3" s="35">
        <f t="shared" si="1"/>
        <v>10000</v>
      </c>
    </row>
    <row r="4">
      <c r="A4" s="2" t="s">
        <v>79</v>
      </c>
      <c r="C4" s="2" t="s">
        <v>14</v>
      </c>
      <c r="D4" s="2">
        <v>1.0</v>
      </c>
      <c r="E4" s="2">
        <v>700.0</v>
      </c>
      <c r="F4" s="35">
        <f t="shared" si="1"/>
        <v>700</v>
      </c>
    </row>
    <row r="5">
      <c r="A5" s="2" t="s">
        <v>80</v>
      </c>
      <c r="C5" s="2" t="s">
        <v>14</v>
      </c>
      <c r="D5" s="2">
        <v>1.0</v>
      </c>
      <c r="E5" s="2">
        <v>350.0</v>
      </c>
      <c r="F5" s="35">
        <f t="shared" si="1"/>
        <v>350</v>
      </c>
    </row>
    <row r="6">
      <c r="A6" s="2" t="s">
        <v>81</v>
      </c>
      <c r="B6" s="2" t="s">
        <v>82</v>
      </c>
      <c r="C6" s="2" t="s">
        <v>14</v>
      </c>
      <c r="D6" s="2">
        <v>1.0</v>
      </c>
      <c r="E6" s="2">
        <v>200.0</v>
      </c>
      <c r="F6" s="35">
        <f t="shared" si="1"/>
        <v>200</v>
      </c>
    </row>
    <row r="7">
      <c r="A7" s="2" t="s">
        <v>83</v>
      </c>
      <c r="B7" s="2" t="s">
        <v>84</v>
      </c>
      <c r="C7" s="2" t="s">
        <v>14</v>
      </c>
      <c r="D7" s="2">
        <v>3.0</v>
      </c>
      <c r="E7" s="2">
        <v>200.0</v>
      </c>
      <c r="F7" s="35">
        <f t="shared" si="1"/>
        <v>600</v>
      </c>
    </row>
    <row r="8">
      <c r="A8" s="2" t="s">
        <v>85</v>
      </c>
      <c r="B8" s="2" t="s">
        <v>86</v>
      </c>
      <c r="C8" s="2" t="s">
        <v>87</v>
      </c>
      <c r="D8" s="2">
        <v>6.0</v>
      </c>
      <c r="E8" s="2">
        <v>250.0</v>
      </c>
      <c r="F8" s="35">
        <f t="shared" si="1"/>
        <v>1500</v>
      </c>
    </row>
    <row r="9">
      <c r="A9" s="2" t="s">
        <v>88</v>
      </c>
      <c r="B9" s="2" t="s">
        <v>89</v>
      </c>
      <c r="C9" s="2" t="s">
        <v>14</v>
      </c>
      <c r="D9" s="2">
        <v>1.0</v>
      </c>
      <c r="E9" s="2">
        <v>9000.0</v>
      </c>
      <c r="F9" s="35">
        <f t="shared" si="1"/>
        <v>9000</v>
      </c>
    </row>
    <row r="10">
      <c r="A10" s="2" t="s">
        <v>90</v>
      </c>
      <c r="C10" s="2" t="s">
        <v>14</v>
      </c>
      <c r="D10" s="2">
        <v>1.0</v>
      </c>
      <c r="E10" s="2">
        <v>3500.0</v>
      </c>
      <c r="F10" s="35">
        <f t="shared" si="1"/>
        <v>3500</v>
      </c>
    </row>
    <row r="11">
      <c r="A11" s="2" t="s">
        <v>91</v>
      </c>
      <c r="B11" s="2" t="s">
        <v>92</v>
      </c>
      <c r="C11" s="2" t="s">
        <v>87</v>
      </c>
      <c r="D11" s="2">
        <v>1.0</v>
      </c>
      <c r="E11" s="2">
        <v>7000.0</v>
      </c>
      <c r="F11" s="35">
        <f t="shared" si="1"/>
        <v>7000</v>
      </c>
    </row>
    <row r="12">
      <c r="A12" s="2" t="s">
        <v>93</v>
      </c>
      <c r="C12" s="2" t="s">
        <v>14</v>
      </c>
      <c r="D12" s="2">
        <v>1.0</v>
      </c>
      <c r="E12" s="2">
        <v>4000.0</v>
      </c>
      <c r="F12" s="35">
        <f t="shared" si="1"/>
        <v>4000</v>
      </c>
    </row>
    <row r="13">
      <c r="A13" s="2" t="s">
        <v>31</v>
      </c>
      <c r="C13" s="2" t="s">
        <v>14</v>
      </c>
      <c r="D13" s="2">
        <v>1.0</v>
      </c>
      <c r="E13" s="2">
        <v>8000.0</v>
      </c>
      <c r="F13" s="35">
        <f t="shared" si="1"/>
        <v>8000</v>
      </c>
    </row>
    <row r="14">
      <c r="A14" s="2" t="s">
        <v>94</v>
      </c>
      <c r="C14" s="2" t="s">
        <v>14</v>
      </c>
      <c r="D14" s="2">
        <v>1.0</v>
      </c>
      <c r="E14" s="2">
        <v>9000.0</v>
      </c>
      <c r="F14" s="35">
        <f t="shared" si="1"/>
        <v>9000</v>
      </c>
    </row>
    <row r="15">
      <c r="A15" s="2" t="s">
        <v>95</v>
      </c>
      <c r="C15" s="2" t="s">
        <v>14</v>
      </c>
      <c r="D15" s="2">
        <v>1.0</v>
      </c>
      <c r="E15" s="2">
        <v>3500.0</v>
      </c>
      <c r="F15" s="35">
        <f t="shared" si="1"/>
        <v>3500</v>
      </c>
    </row>
    <row r="16">
      <c r="A16" s="2" t="s">
        <v>96</v>
      </c>
      <c r="C16" s="2" t="s">
        <v>14</v>
      </c>
      <c r="D16" s="2">
        <v>1.0</v>
      </c>
      <c r="E16" s="2">
        <v>1500.0</v>
      </c>
      <c r="F16" s="35">
        <f t="shared" si="1"/>
        <v>1500</v>
      </c>
    </row>
    <row r="17">
      <c r="A17" s="2" t="s">
        <v>49</v>
      </c>
      <c r="C17" s="2" t="s">
        <v>51</v>
      </c>
      <c r="D17" s="2">
        <v>1.0</v>
      </c>
      <c r="E17" s="2">
        <v>26.0</v>
      </c>
      <c r="F17" s="35">
        <f t="shared" si="1"/>
        <v>26</v>
      </c>
    </row>
    <row r="18">
      <c r="A18" s="2" t="s">
        <v>97</v>
      </c>
      <c r="C18" s="2" t="s">
        <v>14</v>
      </c>
      <c r="D18" s="2">
        <v>1.0</v>
      </c>
      <c r="E18" s="2">
        <v>55.0</v>
      </c>
      <c r="F18" s="35">
        <f t="shared" si="1"/>
        <v>55</v>
      </c>
    </row>
    <row r="19">
      <c r="A19" s="2" t="s">
        <v>98</v>
      </c>
      <c r="C19" s="2"/>
      <c r="D19" s="2">
        <v>1.0</v>
      </c>
      <c r="E19" s="2">
        <v>30.0</v>
      </c>
      <c r="F19" s="35">
        <f t="shared" si="1"/>
        <v>30</v>
      </c>
    </row>
    <row r="20">
      <c r="A20" s="2" t="s">
        <v>99</v>
      </c>
      <c r="C20" s="2" t="s">
        <v>14</v>
      </c>
      <c r="D20" s="2">
        <v>1.0</v>
      </c>
      <c r="E20" s="2">
        <v>45.0</v>
      </c>
      <c r="F20" s="35">
        <f t="shared" si="1"/>
        <v>45</v>
      </c>
    </row>
    <row r="21">
      <c r="A21" s="2" t="s">
        <v>100</v>
      </c>
      <c r="C21" s="2" t="s">
        <v>51</v>
      </c>
      <c r="D21" s="2">
        <v>1.0</v>
      </c>
      <c r="E21" s="2">
        <v>60.0</v>
      </c>
      <c r="F21" s="35">
        <f t="shared" si="1"/>
        <v>60</v>
      </c>
    </row>
    <row r="22">
      <c r="A22" s="2" t="s">
        <v>101</v>
      </c>
      <c r="C22" s="2" t="s">
        <v>51</v>
      </c>
      <c r="D22" s="2">
        <v>1.0</v>
      </c>
      <c r="E22" s="2">
        <v>30.0</v>
      </c>
      <c r="F22" s="35">
        <f t="shared" si="1"/>
        <v>30</v>
      </c>
    </row>
    <row r="23">
      <c r="A23" s="2" t="s">
        <v>102</v>
      </c>
      <c r="B23" s="2" t="s">
        <v>103</v>
      </c>
      <c r="C23" s="2" t="s">
        <v>87</v>
      </c>
      <c r="D23" s="2">
        <v>1.0</v>
      </c>
      <c r="E23" s="2">
        <v>9.0</v>
      </c>
      <c r="F23" s="35">
        <f t="shared" si="1"/>
        <v>9</v>
      </c>
    </row>
    <row r="24">
      <c r="A24" s="2" t="s">
        <v>104</v>
      </c>
      <c r="C24" s="2"/>
      <c r="D24" s="2">
        <v>1.0</v>
      </c>
      <c r="E24" s="2">
        <v>45.0</v>
      </c>
      <c r="F24" s="35">
        <f t="shared" si="1"/>
        <v>45</v>
      </c>
    </row>
    <row r="25">
      <c r="A25" s="2" t="s">
        <v>105</v>
      </c>
      <c r="C25" s="2"/>
      <c r="D25" s="2">
        <v>1.0</v>
      </c>
      <c r="E25" s="2">
        <v>18.0</v>
      </c>
      <c r="F25" s="35">
        <f t="shared" si="1"/>
        <v>18</v>
      </c>
    </row>
    <row r="26">
      <c r="A26" s="2" t="s">
        <v>106</v>
      </c>
      <c r="C26" s="2" t="s">
        <v>14</v>
      </c>
      <c r="D26" s="2">
        <v>1.0</v>
      </c>
      <c r="E26" s="2">
        <v>150.0</v>
      </c>
      <c r="F26" s="35">
        <f t="shared" si="1"/>
        <v>150</v>
      </c>
    </row>
    <row r="27">
      <c r="A27" s="2" t="s">
        <v>107</v>
      </c>
      <c r="B27" s="2" t="s">
        <v>108</v>
      </c>
      <c r="C27" s="2"/>
      <c r="D27" s="2">
        <v>1.0</v>
      </c>
      <c r="E27" s="2">
        <v>450.0</v>
      </c>
      <c r="F27" s="35">
        <f t="shared" si="1"/>
        <v>450</v>
      </c>
    </row>
    <row r="28">
      <c r="A28" s="2" t="s">
        <v>109</v>
      </c>
      <c r="C28" s="2" t="s">
        <v>51</v>
      </c>
      <c r="D28" s="2">
        <v>1.0</v>
      </c>
      <c r="E28" s="2">
        <v>7.0</v>
      </c>
      <c r="F28" s="35">
        <f t="shared" si="1"/>
        <v>7</v>
      </c>
    </row>
    <row r="29">
      <c r="A29" s="2" t="s">
        <v>110</v>
      </c>
      <c r="C29" s="2" t="s">
        <v>51</v>
      </c>
      <c r="D29" s="2">
        <v>1.0</v>
      </c>
      <c r="E29" s="2">
        <v>11.0</v>
      </c>
      <c r="F29" s="35">
        <f t="shared" si="1"/>
        <v>11</v>
      </c>
    </row>
    <row r="30">
      <c r="A30" s="2" t="s">
        <v>54</v>
      </c>
      <c r="B30" s="2" t="s">
        <v>111</v>
      </c>
      <c r="C30" s="2" t="s">
        <v>14</v>
      </c>
      <c r="D30" s="2">
        <v>1.0</v>
      </c>
      <c r="E30" s="2">
        <v>3500.0</v>
      </c>
      <c r="F30" s="35">
        <f t="shared" si="1"/>
        <v>3500</v>
      </c>
    </row>
    <row r="31">
      <c r="A31" s="2" t="s">
        <v>112</v>
      </c>
      <c r="B31" s="2"/>
      <c r="C31" s="2" t="s">
        <v>51</v>
      </c>
      <c r="D31" s="2">
        <v>1.0</v>
      </c>
      <c r="E31" s="2">
        <v>25.0</v>
      </c>
      <c r="F31" s="35">
        <f t="shared" si="1"/>
        <v>25</v>
      </c>
    </row>
    <row r="32">
      <c r="A32" s="2" t="s">
        <v>113</v>
      </c>
      <c r="C32" s="2" t="s">
        <v>51</v>
      </c>
      <c r="D32" s="2">
        <v>40.0</v>
      </c>
      <c r="E32" s="2">
        <v>300.0</v>
      </c>
      <c r="F32" s="35">
        <f t="shared" si="1"/>
        <v>12000</v>
      </c>
    </row>
    <row r="33">
      <c r="A33" s="2" t="s">
        <v>114</v>
      </c>
      <c r="B33" s="2" t="s">
        <v>115</v>
      </c>
      <c r="C33" s="2" t="s">
        <v>51</v>
      </c>
      <c r="D33" s="2">
        <v>20.0</v>
      </c>
      <c r="E33" s="2">
        <v>150.0</v>
      </c>
      <c r="F33" s="35">
        <f t="shared" si="1"/>
        <v>3000</v>
      </c>
    </row>
    <row r="34">
      <c r="A34" s="2" t="s">
        <v>116</v>
      </c>
      <c r="B34" s="2" t="s">
        <v>115</v>
      </c>
      <c r="C34" s="2" t="s">
        <v>51</v>
      </c>
      <c r="D34" s="2">
        <v>20.0</v>
      </c>
      <c r="E34" s="2">
        <v>300.0</v>
      </c>
      <c r="F34" s="35">
        <f t="shared" si="1"/>
        <v>6000</v>
      </c>
    </row>
    <row r="35">
      <c r="A35" s="2" t="s">
        <v>117</v>
      </c>
      <c r="C35" s="2" t="s">
        <v>14</v>
      </c>
      <c r="D35" s="2">
        <v>1.0</v>
      </c>
      <c r="E35" s="2">
        <v>1500.0</v>
      </c>
      <c r="F35" s="35">
        <f t="shared" si="1"/>
        <v>1500</v>
      </c>
    </row>
    <row r="36" ht="15.75" customHeight="1">
      <c r="A36" s="2" t="s">
        <v>118</v>
      </c>
      <c r="C36" s="2" t="s">
        <v>51</v>
      </c>
      <c r="D36" s="2">
        <v>1.0</v>
      </c>
      <c r="E36" s="2">
        <v>40.0</v>
      </c>
      <c r="F36" s="35">
        <f t="shared" si="1"/>
        <v>40</v>
      </c>
    </row>
    <row r="37" ht="15.75" customHeight="1">
      <c r="A37" s="2" t="s">
        <v>119</v>
      </c>
      <c r="C37" s="2" t="s">
        <v>51</v>
      </c>
      <c r="D37" s="2">
        <v>1.0</v>
      </c>
      <c r="E37" s="2">
        <v>35.0</v>
      </c>
      <c r="F37" s="35">
        <f t="shared" si="1"/>
        <v>35</v>
      </c>
    </row>
    <row r="38" ht="15.75" customHeight="1">
      <c r="A38" s="2" t="s">
        <v>120</v>
      </c>
      <c r="C38" s="2" t="s">
        <v>51</v>
      </c>
      <c r="D38" s="2">
        <v>1.0</v>
      </c>
      <c r="E38" s="2">
        <v>20.0</v>
      </c>
      <c r="F38" s="35">
        <f t="shared" si="1"/>
        <v>20</v>
      </c>
    </row>
    <row r="39" ht="15.75" customHeight="1">
      <c r="A39" s="2" t="s">
        <v>121</v>
      </c>
      <c r="C39" s="2" t="s">
        <v>51</v>
      </c>
      <c r="D39" s="2">
        <v>1.0</v>
      </c>
      <c r="E39" s="2">
        <v>13.0</v>
      </c>
      <c r="F39" s="35">
        <f t="shared" si="1"/>
        <v>13</v>
      </c>
    </row>
    <row r="40" ht="15.75" customHeight="1">
      <c r="A40" s="2" t="s">
        <v>122</v>
      </c>
      <c r="C40" s="2" t="s">
        <v>14</v>
      </c>
      <c r="D40" s="2">
        <v>1.0</v>
      </c>
      <c r="E40" s="2">
        <v>3500.0</v>
      </c>
      <c r="F40" s="35">
        <f t="shared" si="1"/>
        <v>3500</v>
      </c>
    </row>
    <row r="41" ht="15.75" customHeight="1">
      <c r="A41" s="2"/>
      <c r="C41" s="2"/>
      <c r="F41" s="35" t="str">
        <f t="shared" si="1"/>
        <v/>
      </c>
    </row>
    <row r="42" ht="15.75" customHeight="1">
      <c r="A42" s="2"/>
      <c r="C42" s="2"/>
      <c r="F42" s="35" t="str">
        <f t="shared" si="1"/>
        <v/>
      </c>
    </row>
    <row r="43" ht="15.75" customHeight="1">
      <c r="A43" s="2"/>
      <c r="F43" s="35"/>
    </row>
    <row r="44" ht="15.75" customHeight="1">
      <c r="A44" s="2"/>
      <c r="F44" s="35"/>
    </row>
    <row r="45" ht="15.75" customHeight="1">
      <c r="A45" s="2"/>
      <c r="F45" s="35"/>
    </row>
    <row r="46" ht="15.75" customHeight="1">
      <c r="A46" s="2"/>
      <c r="F46" s="35"/>
    </row>
    <row r="47" ht="15.75" customHeight="1">
      <c r="A47" s="2"/>
      <c r="F47" s="35"/>
    </row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dataValidations>
    <dataValidation type="list" allowBlank="1" showErrorMessage="1" sqref="C2:C42">
      <formula1>"forfait,m2,unité"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2025-07-09T12:52:30Z</dcterms:created>
  <dc:creator>Laura Jeanmotte</dc:creator>
</cp:coreProperties>
</file>