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ables/table1.xml" ContentType="application/vnd.openxmlformats-officedocument.spreadsheetml.table+xml"/>
  <Override PartName="/xl/worksheets/sheet7.xml" ContentType="application/vnd.openxmlformats-officedocument.spreadsheetml.worksheet+xml"/>
  <Override PartName="/xl/tables/table2.xml" ContentType="application/vnd.openxmlformats-officedocument.spreadsheetml.table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ables/table3.xml" ContentType="application/vnd.openxmlformats-officedocument.spreadsheetml.tabl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ables/table4.xml" ContentType="application/vnd.openxmlformats-officedocument.spreadsheetml.table+xml"/>
  <Override PartName="/xl/worksheets/sheet12.xml" ContentType="application/vnd.openxmlformats-officedocument.spreadsheetml.worksheet+xml"/>
  <Override PartName="/xl/tables/table5.xml" ContentType="application/vnd.openxmlformats-officedocument.spreadsheetml.table+xml"/>
  <Override PartName="/xl/worksheets/sheet13.xml" ContentType="application/vnd.openxmlformats-officedocument.spreadsheetml.worksheet+xml"/>
  <Override PartName="/xl/tables/table6.xml" ContentType="application/vnd.openxmlformats-officedocument.spreadsheetml.table+xml"/>
  <Override PartName="/xl/worksheets/sheet14.xml" ContentType="application/vnd.openxmlformats-officedocument.spreadsheetml.worksheet+xml"/>
  <Override PartName="/xl/tables/table7.xml" ContentType="application/vnd.openxmlformats-officedocument.spreadsheetml.table+xml"/>
  <Override PartName="/xl/worksheets/sheet15.xml" ContentType="application/vnd.openxmlformats-officedocument.spreadsheetml.worksheet+xml"/>
  <Override PartName="/xl/tables/table8.xml" ContentType="application/vnd.openxmlformats-officedocument.spreadsheetml.table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ables/table9.xml" ContentType="application/vnd.openxmlformats-officedocument.spreadsheetml.table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ables/table10.xml" ContentType="application/vnd.openxmlformats-officedocument.spreadsheetml.table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ables/table11.xml" ContentType="application/vnd.openxmlformats-officedocument.spreadsheetml.table+xml"/>
  <Override PartName="/xl/worksheets/sheet27.xml" ContentType="application/vnd.openxmlformats-officedocument.spreadsheetml.worksheet+xml"/>
  <Override PartName="/xl/drawings/drawing2.xml" ContentType="application/vnd.openxmlformats-officedocument.drawing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worksheets/sheet28.xml" ContentType="application/vnd.openxmlformats-officedocument.spreadsheetml.worksheet+xml"/>
  <Override PartName="/xl/drawings/drawing3.xml" ContentType="application/vnd.openxmlformats-officedocument.drawing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worksheets/sheet29.xml" ContentType="application/vnd.openxmlformats-officedocument.spreadsheetml.worksheet+xml"/>
  <Override PartName="/xl/drawings/drawing4.xml" ContentType="application/vnd.openxmlformats-officedocument.drawing+xml"/>
  <Override PartName="/xl/tables/table26.xml" ContentType="application/vnd.openxmlformats-officedocument.spreadsheetml.table+xml"/>
  <Override PartName="/xl/tables/table27.xml" ContentType="application/vnd.openxmlformats-officedocument.spreadsheetml.table+xml"/>
  <Override PartName="/xl/tables/table28.xml" ContentType="application/vnd.openxmlformats-officedocument.spreadsheetml.table+xml"/>
  <Override PartName="/xl/tables/table29.xml" ContentType="application/vnd.openxmlformats-officedocument.spreadsheetml.table+xml"/>
  <Override PartName="/xl/tables/table30.xml" ContentType="application/vnd.openxmlformats-officedocument.spreadsheetml.table+xml"/>
  <Override PartName="/xl/tables/table31.xml" ContentType="application/vnd.openxmlformats-officedocument.spreadsheetml.table+xml"/>
  <Override PartName="/xl/tables/table32.xml" ContentType="application/vnd.openxmlformats-officedocument.spreadsheetml.table+xml"/>
  <Override PartName="/xl/worksheets/sheet30.xml" ContentType="application/vnd.openxmlformats-officedocument.spreadsheetml.worksheet+xml"/>
  <Override PartName="/xl/drawings/drawing5.xml" ContentType="application/vnd.openxmlformats-officedocument.drawing+xml"/>
  <Override PartName="/xl/tables/table33.xml" ContentType="application/vnd.openxmlformats-officedocument.spreadsheetml.table+xml"/>
  <Override PartName="/xl/tables/table34.xml" ContentType="application/vnd.openxmlformats-officedocument.spreadsheetml.table+xml"/>
  <Override PartName="/xl/tables/table35.xml" ContentType="application/vnd.openxmlformats-officedocument.spreadsheetml.table+xml"/>
  <Override PartName="/xl/tables/table36.xml" ContentType="application/vnd.openxmlformats-officedocument.spreadsheetml.table+xml"/>
  <Override PartName="/xl/tables/table37.xml" ContentType="application/vnd.openxmlformats-officedocument.spreadsheetml.table+xml"/>
  <Override PartName="/xl/tables/table38.xml" ContentType="application/vnd.openxmlformats-officedocument.spreadsheetml.table+xml"/>
  <Override PartName="/xl/tables/table39.xml" ContentType="application/vnd.openxmlformats-officedocument.spreadsheetml.table+xml"/>
  <Override PartName="/xl/worksheets/sheet31.xml" ContentType="application/vnd.openxmlformats-officedocument.spreadsheetml.worksheet+xml"/>
  <Override PartName="/xl/drawings/drawing6.xml" ContentType="application/vnd.openxmlformats-officedocument.drawing+xml"/>
  <Override PartName="/xl/tables/table40.xml" ContentType="application/vnd.openxmlformats-officedocument.spreadsheetml.table+xml"/>
  <Override PartName="/xl/tables/table41.xml" ContentType="application/vnd.openxmlformats-officedocument.spreadsheetml.table+xml"/>
  <Override PartName="/xl/tables/table42.xml" ContentType="application/vnd.openxmlformats-officedocument.spreadsheetml.table+xml"/>
  <Override PartName="/xl/tables/table43.xml" ContentType="application/vnd.openxmlformats-officedocument.spreadsheetml.table+xml"/>
  <Override PartName="/xl/tables/table44.xml" ContentType="application/vnd.openxmlformats-officedocument.spreadsheetml.table+xml"/>
  <Override PartName="/xl/tables/table45.xml" ContentType="application/vnd.openxmlformats-officedocument.spreadsheetml.table+xml"/>
  <Override PartName="/xl/tables/table46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20f0f6fcd4c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9526e22d180b4d65"/>
    <x:sheet xmlns:r="http://schemas.openxmlformats.org/officeDocument/2006/relationships" name="Migration Dashboard" sheetId="2" r:id="R98c992f9766c4004"/>
    <x:sheet xmlns:r="http://schemas.openxmlformats.org/officeDocument/2006/relationships" name="SHEET GUIDE" sheetId="3" r:id="Rfc0522ed1ca34385"/>
    <x:sheet xmlns:r="http://schemas.openxmlformats.org/officeDocument/2006/relationships" name="Migration Overview" sheetId="4" r:id="Rf9ecae53637049b7"/>
    <x:sheet xmlns:r="http://schemas.openxmlformats.org/officeDocument/2006/relationships" name="Architecture Handoff" sheetId="5" r:id="R88f12f80eb2b49fb"/>
    <x:sheet xmlns:r="http://schemas.openxmlformats.org/officeDocument/2006/relationships" name="Migration Portfolio" sheetId="6" r:id="R99b7203a3d784c79"/>
    <x:sheet xmlns:r="http://schemas.openxmlformats.org/officeDocument/2006/relationships" name="Wave Planner" sheetId="7" r:id="R683dbcfd95c04bac"/>
    <x:sheet xmlns:r="http://schemas.openxmlformats.org/officeDocument/2006/relationships" name="Move Groups &amp; Batches" sheetId="8" r:id="R1fc8ac5a226e488d"/>
    <x:sheet xmlns:r="http://schemas.openxmlformats.org/officeDocument/2006/relationships" name="Wave Readiness" sheetId="9" r:id="R83d44c467a0b48f6"/>
    <x:sheet xmlns:r="http://schemas.openxmlformats.org/officeDocument/2006/relationships" name="Build &amp; Configuration" sheetId="10" r:id="Rdcdbf8c276aa4ec4"/>
    <x:sheet xmlns:r="http://schemas.openxmlformats.org/officeDocument/2006/relationships" name="Replication &amp; Data Sync" sheetId="11" r:id="Raf9528e11a08406a"/>
    <x:sheet xmlns:r="http://schemas.openxmlformats.org/officeDocument/2006/relationships" name="Change &amp; CAB" sheetId="12" r:id="Raca11ae7125446a9"/>
    <x:sheet xmlns:r="http://schemas.openxmlformats.org/officeDocument/2006/relationships" name="Dependency Tracker" sheetId="13" r:id="R38206ae490be434b"/>
    <x:sheet xmlns:r="http://schemas.openxmlformats.org/officeDocument/2006/relationships" name="Test Plan &amp; Validation" sheetId="14" r:id="Rff844a59540844b6"/>
    <x:sheet xmlns:r="http://schemas.openxmlformats.org/officeDocument/2006/relationships" name="Cutover Runbook" sheetId="15" r:id="Rcf8c739f5dc346a0"/>
    <x:sheet xmlns:r="http://schemas.openxmlformats.org/officeDocument/2006/relationships" name="Go-No-Go" sheetId="16" r:id="R88ce1ea2efa547e7"/>
    <x:sheet xmlns:r="http://schemas.openxmlformats.org/officeDocument/2006/relationships" name="Command Center" sheetId="17" r:id="Rc2ce2dfcc6e940d4"/>
    <x:sheet xmlns:r="http://schemas.openxmlformats.org/officeDocument/2006/relationships" name="Rollback &amp; Backout" sheetId="18" r:id="R645ace1580644e6f"/>
    <x:sheet xmlns:r="http://schemas.openxmlformats.org/officeDocument/2006/relationships" name="Risks Issues &amp; Actions" sheetId="19" r:id="R5ad5509c27354845"/>
    <x:sheet xmlns:r="http://schemas.openxmlformats.org/officeDocument/2006/relationships" name="Post-Cutover Validation" sheetId="20" r:id="R7fa540abd3f84caa"/>
    <x:sheet xmlns:r="http://schemas.openxmlformats.org/officeDocument/2006/relationships" name="Hypercare &amp; Stabilization" sheetId="21" r:id="R087897b2e0544d82"/>
    <x:sheet xmlns:r="http://schemas.openxmlformats.org/officeDocument/2006/relationships" name="Decommission &amp; Closure" sheetId="22" r:id="R5b4c2b1943484fc2"/>
    <x:sheet xmlns:r="http://schemas.openxmlformats.org/officeDocument/2006/relationships" name="Lessons Learned" sheetId="23" r:id="R63e4d3c455b94f2a"/>
    <x:sheet xmlns:r="http://schemas.openxmlformats.org/officeDocument/2006/relationships" name="Migration Sign-Off" sheetId="24" r:id="R79272ae530ce407f"/>
    <x:sheet xmlns:r="http://schemas.openxmlformats.org/officeDocument/2006/relationships" name="LOOKUPS &amp; SYSTEM" sheetId="25" r:id="R5f9414fef36d4a4a"/>
    <x:sheet xmlns:r="http://schemas.openxmlformats.org/officeDocument/2006/relationships" name="Environment Migration Map" sheetId="26" r:id="Rc56df0d926174fd2"/>
    <x:sheet xmlns:r="http://schemas.openxmlformats.org/officeDocument/2006/relationships" name="DEV Migration" sheetId="27" r:id="Rbf8d23f264854d0a"/>
    <x:sheet xmlns:r="http://schemas.openxmlformats.org/officeDocument/2006/relationships" name="TEST Migration" sheetId="28" r:id="R35c940d753ba498b"/>
    <x:sheet xmlns:r="http://schemas.openxmlformats.org/officeDocument/2006/relationships" name="UAT Migration" sheetId="29" r:id="R10ae2d817e5648b4"/>
    <x:sheet xmlns:r="http://schemas.openxmlformats.org/officeDocument/2006/relationships" name="PROD Migration" sheetId="30" r:id="R621ccc29c0c842c0"/>
    <x:sheet xmlns:r="http://schemas.openxmlformats.org/officeDocument/2006/relationships" name="DR Migration" sheetId="31" r:id="R2c74599de2254f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%"/>
    <x:numFmt numFmtId="201" formatCode="yyyy-mm-dd hh:mm"/>
    <x:numFmt numFmtId="202" formatCode="yyyy-mm-dd"/>
    <x:numFmt numFmtId="203" formatCode="mm/dd/yyyy"/>
    <x:numFmt numFmtId="204" formatCode="mm/dd/yyyy hh:mm"/>
  </x:numFmts>
  <x:fonts count="13">
    <x:font>
      <x:sz val="11"/>
      <x:name val="Carlito"/>
    </x:font>
    <x:font>
      <x:b/>
      <x:sz val="16"/>
      <x:color rgb="FFFFFFFF"/>
      <x:name val="Carlito"/>
    </x:font>
    <x:font>
      <x:i/>
      <x:sz val="10"/>
      <x:color rgb="FF0B1F3A"/>
      <x:name val="Carlito"/>
    </x:font>
    <x:font>
      <x:b/>
      <x:sz val="9"/>
      <x:color rgb="FFFFFFFF"/>
      <x:name val="Carlito"/>
    </x:font>
    <x:font>
      <x:sz val="9"/>
      <x:color rgb="FF111827"/>
      <x:name val="Carlito"/>
    </x:font>
    <x:font>
      <x:b/>
      <x:sz val="11"/>
      <x:color rgb="FFFFFFFF"/>
      <x:name val="Carlito"/>
    </x:font>
    <x:font>
      <x:sz val="11"/>
      <x:color rgb="FF0B1F3A"/>
      <x:name val="Carlito"/>
    </x:font>
    <x:font>
      <x:b/>
      <x:sz val="15"/>
      <x:color rgb="FF0B1F3A"/>
      <x:name val="Carlito"/>
    </x:font>
    <x:font>
      <x:sz val="8"/>
      <x:color rgb="FF5B6573"/>
      <x:name val="Carlito"/>
    </x:font>
    <x:font>
      <x:b/>
      <x:sz val="10"/>
      <x:color rgb="FFFFFFFF"/>
      <x:name val="Carlito"/>
    </x:font>
    <x:font>
      <x:b/>
      <x:sz val="14"/>
      <x:color rgb="FF0E4F8A"/>
      <x:name val="Carlito"/>
    </x:font>
    <x:font>
      <x:b/>
      <x:sz val="9"/>
      <x:color rgb="FF111827"/>
      <x:name val="Carlito"/>
    </x:font>
    <x:font>
      <x:b/>
      <x:sz val="9"/>
      <x:color rgb="FF0B1F3A"/>
      <x:name val="Carlito"/>
    </x:font>
  </x:fonts>
  <x:fills count="18">
    <x:fill>
      <x:patternFill patternType="none"/>
    </x:fill>
    <x:fill>
      <x:patternFill patternType="gray125"/>
    </x:fill>
    <x:fill>
      <x:patternFill patternType="solid">
        <x:fgColor rgb="FF0B1F3A"/>
      </x:patternFill>
    </x:fill>
    <x:fill>
      <x:patternFill patternType="solid">
        <x:fgColor rgb="FFEAF3FA"/>
      </x:patternFill>
    </x:fill>
    <x:fill>
      <x:patternFill patternType="solid">
        <x:fgColor rgb="FF0E4F8A"/>
      </x:patternFill>
    </x:fill>
    <x:fill>
      <x:patternFill patternType="solid">
        <x:fgColor rgb="FFF58220"/>
      </x:patternFill>
    </x:fill>
    <x:fill>
      <x:patternFill patternType="solid">
        <x:fgColor rgb="FFF5F8FC"/>
      </x:patternFill>
    </x:fill>
    <x:fill>
      <x:patternFill patternType="solid">
        <x:fgColor rgb="FFFFF7CC"/>
      </x:patternFill>
    </x:fill>
    <x:fill>
      <x:patternFill patternType="solid">
        <x:fgColor rgb="FFEEF3F7"/>
      </x:patternFill>
    </x:fill>
    <x:fill>
      <x:patternFill patternType="solid">
        <x:fgColor rgb="FF0B1F3A"/>
      </x:patternFill>
    </x:fill>
    <x:fill>
      <x:patternFill patternType="solid">
        <x:fgColor rgb="FFEAF3FA"/>
      </x:patternFill>
    </x:fill>
    <x:fill>
      <x:patternFill patternType="solid">
        <x:fgColor rgb="FF0E4F8A"/>
      </x:patternFill>
    </x:fill>
    <x:fill>
      <x:patternFill patternType="solid">
        <x:fgColor rgb="FFFFF2CC"/>
      </x:patternFill>
    </x:fill>
    <x:fill>
      <x:patternFill patternType="solid">
        <x:fgColor rgb="FFE8F1F8"/>
      </x:patternFill>
    </x:fill>
    <x:fill>
      <x:patternFill patternType="solid">
        <x:fgColor rgb="FFF28C28"/>
      </x:patternFill>
    </x:fill>
    <x:fill>
      <x:patternFill patternType="solid">
        <x:fgColor rgb="FF0B1F3A"/>
      </x:patternFill>
    </x:fill>
    <x:fill>
      <x:patternFill patternType="solid">
        <x:fgColor rgb="FF0E4F8A"/>
      </x:patternFill>
    </x:fill>
    <x:fill>
      <x:patternFill patternType="solid">
        <x:fgColor rgb="FFF28C28"/>
      </x:patternFill>
    </x:fill>
  </x:fills>
  <x:borders count="13">
    <x:border/>
    <x:border/>
    <x:border>
      <x:left style="thin">
        <x:color rgb="FF7A869A"/>
      </x:left>
      <x:top style="thin">
        <x:color rgb="FF7A869A"/>
      </x:top>
      <x:bottom style="thin">
        <x:color rgb="FF7A869A"/>
      </x:bottom>
    </x:border>
    <x:border>
      <x:top style="thin">
        <x:color rgb="FF7A869A"/>
      </x:top>
      <x:bottom style="thin">
        <x:color rgb="FF7A869A"/>
      </x:bottom>
    </x:border>
    <x:border>
      <x:right style="thin">
        <x:color rgb="FF7A869A"/>
      </x:right>
      <x:top style="thin">
        <x:color rgb="FF7A869A"/>
      </x:top>
      <x:bottom style="thin">
        <x:color rgb="FF7A869A"/>
      </x:bottom>
    </x:border>
    <x:border>
      <x:left style="thin">
        <x:color rgb="FFC7CDD4"/>
      </x:left>
      <x:top style="thin">
        <x:color rgb="FFC7CDD4"/>
      </x:top>
    </x:border>
    <x:border>
      <x:top style="thin">
        <x:color rgb="FFC7CDD4"/>
      </x:top>
    </x:border>
    <x:border>
      <x:right style="thin">
        <x:color rgb="FFC7CDD4"/>
      </x:right>
      <x:top style="thin">
        <x:color rgb="FFC7CDD4"/>
      </x:top>
    </x:border>
    <x:border>
      <x:left style="thin">
        <x:color rgb="FFC7CDD4"/>
      </x:left>
    </x:border>
    <x:border>
      <x:right style="thin">
        <x:color rgb="FFC7CDD4"/>
      </x:right>
    </x:border>
    <x:border>
      <x:left style="thin">
        <x:color rgb="FFC7CDD4"/>
      </x:left>
      <x:bottom style="thin">
        <x:color rgb="FFC7CDD4"/>
      </x:bottom>
    </x:border>
    <x:border>
      <x:bottom style="thin">
        <x:color rgb="FFC7CDD4"/>
      </x:bottom>
    </x:border>
    <x:border>
      <x:right style="thin">
        <x:color rgb="FFC7CDD4"/>
      </x:right>
      <x:bottom style="thin">
        <x:color rgb="FFC7CDD4"/>
      </x:bottom>
    </x:border>
  </x:borders>
  <x:cellStyleXfs count="1">
    <x:xf numFmtId="0" fontId="0" fillId="0" borderId="0"/>
  </x:cellStyleXfs>
  <x:cellXfs count="25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1" xfId="0" applyNumberFormat="1" applyFont="1" applyFill="1" applyBorder="1"/>
    <x:xf numFmtId="0" fontId="4" fillId="0" borderId="0" xfId="0" applyNumberFormat="1" applyFont="1" applyFill="1" applyBorder="1" applyAlignment="1">
      <x:alignment vertical="top"/>
    </x:xf>
    <x:xf numFmtId="0" fontId="4" fillId="0" borderId="1" xfId="0" applyNumberFormat="1" applyFont="1" applyFill="1" applyBorder="1" applyAlignment="1">
      <x:alignment vertical="top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1" xfId="0" applyNumberFormat="1" applyFont="1" applyFill="1" applyBorder="1" applyAlignment="1">
      <x:alignment vertical="top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wrapText="1"/>
    </x:xf>
    <x:xf numFmtId="0" fontId="5" fillId="2" borderId="0" xfId="0" applyNumberFormat="1" applyFont="1" applyFill="1" applyBorder="1" applyAlignment="1">
      <x:alignment horizontal="center" wrapText="1"/>
    </x:xf>
    <x:xf numFmtId="0" fontId="5" fillId="2" borderId="1" xfId="0" applyNumberFormat="1" applyFont="1" applyFill="1" applyBorder="1"/>
    <x:xf numFmtId="0" fontId="5" fillId="2" borderId="1" xfId="0" applyNumberFormat="1" applyFont="1" applyFill="1" applyBorder="1" applyAlignment="1">
      <x:alignment wrapText="1"/>
    </x:xf>
    <x:xf numFmtId="0" fontId="5" fillId="2" borderId="1" xfId="0" applyNumberFormat="1" applyFont="1" applyFill="1" applyBorder="1" applyAlignment="1">
      <x:alignment horizontal="center" wrapText="1"/>
    </x:xf>
    <x:xf numFmtId="0" fontId="6" fillId="3" borderId="0" xfId="0" applyNumberFormat="1" applyFont="1" applyFill="1" applyBorder="1"/>
    <x:xf numFmtId="0" fontId="6" fillId="3" borderId="0" xfId="0" applyNumberFormat="1" applyFont="1" applyFill="1" applyBorder="1" applyAlignment="1">
      <x:alignment wrapText="1"/>
    </x:xf>
    <x:xf numFmtId="0" fontId="6" fillId="3" borderId="0" xfId="0" applyNumberFormat="1" applyFont="1" applyFill="1" applyBorder="1" applyAlignment="1">
      <x:alignment horizontal="center" wrapText="1"/>
    </x:xf>
    <x:xf numFmtId="0" fontId="6" fillId="3" borderId="1" xfId="0" applyNumberFormat="1" applyFont="1" applyFill="1" applyBorder="1"/>
    <x:xf numFmtId="0" fontId="6" fillId="3" borderId="1" xfId="0" applyNumberFormat="1" applyFont="1" applyFill="1" applyBorder="1" applyAlignment="1">
      <x:alignment wrapText="1"/>
    </x:xf>
    <x:xf numFmtId="0" fontId="6" fillId="3" borderId="1" xfId="0" applyNumberFormat="1" applyFont="1" applyFill="1" applyBorder="1" applyAlignment="1">
      <x:alignment horizontal="center" wrapText="1"/>
    </x:xf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horizontal="center"/>
    </x:xf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7" fillId="6" borderId="1" xfId="0" applyNumberFormat="1" applyFont="1" applyFill="1" applyBorder="1" applyAlignment="1">
      <x:alignment horizontal="center"/>
    </x:xf>
    <x:xf numFmtId="200" fontId="7" fillId="6" borderId="0" xfId="0" applyNumberFormat="1" applyFont="1" applyFill="1" applyBorder="1" applyAlignment="1">
      <x:alignment horizontal="center"/>
    </x:xf>
    <x:xf numFmtId="200" fontId="7" fillId="6" borderId="1" xfId="0" applyNumberFormat="1" applyFont="1" applyFill="1" applyBorder="1" applyAlignment="1">
      <x:alignment horizontal="center"/>
    </x:xf>
    <x:xf numFmtId="0" fontId="4" fillId="7" borderId="0" xfId="0" applyNumberFormat="1" applyFont="1" applyFill="1" applyBorder="1" applyAlignment="1">
      <x:alignment vertical="top" wrapText="1"/>
    </x:xf>
    <x:xf numFmtId="0" fontId="4" fillId="7" borderId="1" xfId="0" applyNumberFormat="1" applyFont="1" applyFill="1" applyBorder="1" applyAlignment="1">
      <x:alignment vertical="top" wrapText="1"/>
    </x:xf>
    <x:xf numFmtId="201" fontId="4" fillId="7" borderId="0" xfId="0" applyNumberFormat="1" applyFont="1" applyFill="1" applyBorder="1" applyAlignment="1">
      <x:alignment vertical="top" wrapText="1"/>
    </x:xf>
    <x:xf numFmtId="201" fontId="4" fillId="0" borderId="0" xfId="0" applyNumberFormat="1" applyFont="1" applyFill="1" applyBorder="1" applyAlignment="1">
      <x:alignment vertical="top" wrapText="1"/>
    </x:xf>
    <x:xf numFmtId="201" fontId="4" fillId="7" borderId="1" xfId="0" applyNumberFormat="1" applyFont="1" applyFill="1" applyBorder="1" applyAlignment="1">
      <x:alignment vertical="top" wrapText="1"/>
    </x:xf>
    <x:xf numFmtId="201" fontId="4" fillId="0" borderId="1" xfId="0" applyNumberFormat="1" applyFont="1" applyFill="1" applyBorder="1" applyAlignment="1">
      <x:alignment vertical="top" wrapText="1"/>
    </x:xf>
    <x:xf numFmtId="200" fontId="4" fillId="7" borderId="0" xfId="0" applyNumberFormat="1" applyFont="1" applyFill="1" applyBorder="1" applyAlignment="1">
      <x:alignment vertical="top" wrapText="1"/>
    </x:xf>
    <x:xf numFmtId="200" fontId="4" fillId="0" borderId="0" xfId="0" applyNumberFormat="1" applyFont="1" applyFill="1" applyBorder="1" applyAlignment="1">
      <x:alignment vertical="top" wrapText="1"/>
    </x:xf>
    <x:xf numFmtId="200" fontId="4" fillId="7" borderId="1" xfId="0" applyNumberFormat="1" applyFont="1" applyFill="1" applyBorder="1" applyAlignment="1">
      <x:alignment vertical="top" wrapText="1"/>
    </x:xf>
    <x:xf numFmtId="200" fontId="4" fillId="0" borderId="1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horizontal="center" wrapText="1"/>
    </x:xf>
    <x:xf numFmtId="0" fontId="7" fillId="6" borderId="0" xfId="0" applyNumberFormat="1" applyFont="1" applyFill="1" applyBorder="1" applyAlignment="1">
      <x:alignment horizontal="center" wrapText="1"/>
    </x:xf>
    <x:xf numFmtId="200" fontId="7" fillId="6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horizontal="center" wrapText="1"/>
    </x:xf>
    <x:xf numFmtId="0" fontId="7" fillId="6" borderId="1" xfId="0" applyNumberFormat="1" applyFont="1" applyFill="1" applyBorder="1" applyAlignment="1">
      <x:alignment horizontal="center" wrapText="1"/>
    </x:xf>
    <x:xf numFmtId="200" fontId="7" fillId="6" borderId="1" xfId="0" applyNumberFormat="1" applyFont="1" applyFill="1" applyBorder="1" applyAlignment="1">
      <x:alignment horizontal="center" wrapText="1"/>
    </x:xf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202" fontId="4" fillId="7" borderId="0" xfId="0" applyNumberFormat="1" applyFont="1" applyFill="1" applyBorder="1" applyAlignment="1">
      <x:alignment vertical="top" wrapText="1"/>
    </x:xf>
    <x:xf numFmtId="202" fontId="4" fillId="0" borderId="0" xfId="0" applyNumberFormat="1" applyFont="1" applyFill="1" applyBorder="1" applyAlignment="1">
      <x:alignment vertical="top" wrapText="1"/>
    </x:xf>
    <x:xf numFmtId="202" fontId="4" fillId="7" borderId="1" xfId="0" applyNumberFormat="1" applyFont="1" applyFill="1" applyBorder="1" applyAlignment="1">
      <x:alignment vertical="top" wrapText="1"/>
    </x:xf>
    <x:xf numFmtId="202" fontId="4" fillId="0" borderId="1" xfId="0" applyNumberFormat="1" applyFont="1" applyFill="1" applyBorder="1" applyAlignment="1">
      <x:alignment vertical="top" wrapText="1"/>
    </x:xf>
    <x:xf numFmtId="0" fontId="4" fillId="8" borderId="0" xfId="0" applyNumberFormat="1" applyFont="1" applyFill="1" applyBorder="1" applyAlignment="1">
      <x:alignment vertical="top" wrapText="1"/>
    </x:xf>
    <x:xf numFmtId="0" fontId="4" fillId="8" borderId="1" xfId="0" applyNumberFormat="1" applyFont="1" applyFill="1" applyBorder="1" applyAlignment="1">
      <x:alignment vertical="top" wrapText="1"/>
    </x:xf>
    <x:xf numFmtId="200" fontId="4" fillId="8" borderId="0" xfId="0" applyNumberFormat="1" applyFont="1" applyFill="1" applyBorder="1" applyAlignment="1">
      <x:alignment vertical="top" wrapText="1"/>
    </x:xf>
    <x:xf numFmtId="200" fontId="4" fillId="8" borderId="1" xfId="0" applyNumberFormat="1" applyFont="1" applyFill="1" applyBorder="1" applyAlignment="1">
      <x:alignment vertical="top" wrapText="1"/>
    </x:xf>
    <x:xf numFmtId="201" fontId="4" fillId="8" borderId="0" xfId="0" applyNumberFormat="1" applyFont="1" applyFill="1" applyBorder="1" applyAlignment="1">
      <x:alignment vertical="top" wrapText="1"/>
    </x:xf>
    <x:xf numFmtId="201" fontId="4" fillId="8" borderId="1" xfId="0" applyNumberFormat="1" applyFont="1" applyFill="1" applyBorder="1" applyAlignment="1">
      <x:alignment vertical="top" wrapText="1"/>
    </x:xf>
    <x:xf numFmtId="0" fontId="0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/>
    <x:xf numFmtId="0" fontId="0" fillId="9" borderId="0" xfId="0" applyNumberFormat="1" applyFont="1" applyFill="1" applyBorder="1"/>
    <x:xf numFmtId="0" fontId="1" fillId="9" borderId="0" xfId="0" applyNumberFormat="1" applyFont="1" applyFill="1" applyBorder="1"/>
    <x:xf numFmtId="0" fontId="1" fillId="9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0" fontId="2" fillId="10" borderId="0" xfId="0" applyNumberFormat="1" applyFont="1" applyFill="1" applyBorder="1"/>
    <x:xf numFmtId="0" fontId="2" fillId="10" borderId="0" xfId="0" applyNumberFormat="1" applyFont="1" applyFill="1" applyBorder="1" applyAlignment="1">
      <x:alignment wrapText="1"/>
    </x:xf>
    <x:xf numFmtId="0" fontId="2" fillId="10" borderId="0" xfId="0" applyNumberFormat="1" applyFont="1" applyFill="1" applyBorder="1" applyAlignment="1">
      <x:alignment vertical="center" wrapText="1"/>
    </x:xf>
    <x:xf numFmtId="0" fontId="0" fillId="11" borderId="0" xfId="0" applyNumberFormat="1" applyFont="1" applyFill="1" applyBorder="1"/>
    <x:xf numFmtId="0" fontId="3" fillId="11" borderId="0" xfId="0" applyNumberFormat="1" applyFont="1" applyFill="1" applyBorder="1"/>
    <x:xf numFmtId="0" fontId="3" fillId="11" borderId="2" xfId="0" applyNumberFormat="1" applyFont="1" applyFill="1" applyBorder="1"/>
    <x:xf numFmtId="0" fontId="3" fillId="11" borderId="3" xfId="0" applyNumberFormat="1" applyFont="1" applyFill="1" applyBorder="1"/>
    <x:xf numFmtId="0" fontId="3" fillId="11" borderId="4" xfId="0" applyNumberFormat="1" applyFont="1" applyFill="1" applyBorder="1"/>
    <x:xf numFmtId="0" fontId="3" fillId="11" borderId="2" xfId="0" applyNumberFormat="1" applyFont="1" applyFill="1" applyBorder="1" applyAlignment="1">
      <x:alignment wrapText="1"/>
    </x:xf>
    <x:xf numFmtId="0" fontId="3" fillId="11" borderId="3" xfId="0" applyNumberFormat="1" applyFont="1" applyFill="1" applyBorder="1" applyAlignment="1">
      <x:alignment wrapText="1"/>
    </x:xf>
    <x:xf numFmtId="0" fontId="3" fillId="11" borderId="4" xfId="0" applyNumberFormat="1" applyFont="1" applyFill="1" applyBorder="1" applyAlignment="1">
      <x:alignment wrapText="1"/>
    </x:xf>
    <x:xf numFmtId="0" fontId="3" fillId="11" borderId="2" xfId="0" applyNumberFormat="1" applyFont="1" applyFill="1" applyBorder="1" applyAlignment="1">
      <x:alignment horizontal="center" wrapText="1"/>
    </x:xf>
    <x:xf numFmtId="0" fontId="3" fillId="11" borderId="3" xfId="0" applyNumberFormat="1" applyFont="1" applyFill="1" applyBorder="1" applyAlignment="1">
      <x:alignment horizontal="center" wrapText="1"/>
    </x:xf>
    <x:xf numFmtId="0" fontId="3" fillId="11" borderId="4" xfId="0" applyNumberFormat="1" applyFont="1" applyFill="1" applyBorder="1" applyAlignment="1">
      <x:alignment horizontal="center" wrapText="1"/>
    </x:xf>
    <x:xf numFmtId="0" fontId="3" fillId="11" borderId="2" xfId="0" applyNumberFormat="1" applyFont="1" applyFill="1" applyBorder="1" applyAlignment="1">
      <x:alignment horizontal="center" vertical="center" wrapText="1"/>
    </x:xf>
    <x:xf numFmtId="0" fontId="3" fillId="11" borderId="3" xfId="0" applyNumberFormat="1" applyFont="1" applyFill="1" applyBorder="1" applyAlignment="1">
      <x:alignment horizontal="center" vertical="center" wrapText="1"/>
    </x:xf>
    <x:xf numFmtId="0" fontId="3" fillId="11" borderId="4" xfId="0" applyNumberFormat="1" applyFont="1" applyFill="1" applyBorder="1" applyAlignment="1">
      <x:alignment horizontal="center" vertical="center" wrapText="1"/>
    </x:xf>
    <x:xf numFmtId="0" fontId="4" fillId="0" borderId="5" xfId="0" applyNumberFormat="1" applyFont="1" applyFill="1" applyBorder="1"/>
    <x:xf numFmtId="0" fontId="4" fillId="0" borderId="6" xfId="0" applyNumberFormat="1" applyFont="1" applyFill="1" applyBorder="1"/>
    <x:xf numFmtId="0" fontId="4" fillId="0" borderId="7" xfId="0" applyNumberFormat="1" applyFont="1" applyFill="1" applyBorder="1"/>
    <x:xf numFmtId="0" fontId="4" fillId="0" borderId="8" xfId="0" applyNumberFormat="1" applyFont="1" applyFill="1" applyBorder="1"/>
    <x:xf numFmtId="0" fontId="4" fillId="0" xfId="0" applyNumberFormat="1" applyFont="1" applyFill="1" applyBorder="0"/>
    <x:xf numFmtId="0" fontId="4" fillId="0" borderId="9" xfId="0" applyNumberFormat="1" applyFont="1" applyFill="1" applyBorder="1"/>
    <x:xf numFmtId="0" fontId="4" fillId="0" borderId="10" xfId="0" applyNumberFormat="1" applyFont="1" applyFill="1" applyBorder="1"/>
    <x:xf numFmtId="0" fontId="4" fillId="0" borderId="11" xfId="0" applyNumberFormat="1" applyFont="1" applyFill="1" applyBorder="1"/>
    <x:xf numFmtId="0" fontId="4" fillId="0" borderId="12" xfId="0" applyNumberFormat="1" applyFont="1" applyFill="1" applyBorder="1"/>
    <x:xf numFmtId="0" fontId="4" fillId="0" borderId="5" xfId="0" applyNumberFormat="1" applyFont="1" applyFill="1" applyBorder="1" applyAlignment="1">
      <x:alignment wrapText="1"/>
    </x:xf>
    <x:xf numFmtId="0" fontId="4" fillId="0" borderId="6" xfId="0" applyNumberFormat="1" applyFont="1" applyFill="1" applyBorder="1" applyAlignment="1">
      <x:alignment wrapText="1"/>
    </x:xf>
    <x:xf numFmtId="0" fontId="4" fillId="0" borderId="7" xfId="0" applyNumberFormat="1" applyFont="1" applyFill="1" applyBorder="1" applyAlignment="1">
      <x:alignment wrapText="1"/>
    </x:xf>
    <x:xf numFmtId="0" fontId="4" fillId="0" borderId="8" xfId="0" applyNumberFormat="1" applyFont="1" applyFill="1" applyBorder="1" applyAlignment="1">
      <x:alignment wrapText="1"/>
    </x:xf>
    <x:xf numFmtId="0" fontId="4" fillId="0" xfId="0" applyNumberFormat="1" applyFont="1" applyFill="1" applyBorder="0" applyAlignment="1">
      <x:alignment wrapText="1"/>
    </x:xf>
    <x:xf numFmtId="0" fontId="4" fillId="0" borderId="9" xfId="0" applyNumberFormat="1" applyFont="1" applyFill="1" applyBorder="1" applyAlignment="1">
      <x:alignment wrapText="1"/>
    </x:xf>
    <x:xf numFmtId="0" fontId="4" fillId="0" borderId="10" xfId="0" applyNumberFormat="1" applyFont="1" applyFill="1" applyBorder="1" applyAlignment="1">
      <x:alignment wrapText="1"/>
    </x:xf>
    <x:xf numFmtId="0" fontId="4" fillId="0" borderId="11" xfId="0" applyNumberFormat="1" applyFont="1" applyFill="1" applyBorder="1" applyAlignment="1">
      <x:alignment wrapText="1"/>
    </x:xf>
    <x:xf numFmtId="0" fontId="4" fillId="0" borderId="12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0" borderId="6" xfId="0" applyNumberFormat="1" applyFont="1" applyFill="1" applyBorder="1" applyAlignment="1">
      <x:alignment vertical="top" wrapText="1"/>
    </x:xf>
    <x:xf numFmtId="0" fontId="4" fillId="0" borderId="7" xfId="0" applyNumberFormat="1" applyFont="1" applyFill="1" applyBorder="1" applyAlignment="1">
      <x:alignment vertical="top" wrapText="1"/>
    </x:xf>
    <x:xf numFmtId="0" fontId="4" fillId="0" borderId="8" xfId="0" applyNumberFormat="1" applyFont="1" applyFill="1" applyBorder="1" applyAlignment="1">
      <x:alignment vertical="top" wrapText="1"/>
    </x:xf>
    <x:xf numFmtId="0" fontId="4" fillId="0" xfId="0" applyNumberFormat="1" applyFont="1" applyFill="1" applyBorder="0" applyAlignment="1">
      <x:alignment vertical="top" wrapText="1"/>
    </x:xf>
    <x:xf numFmtId="0" fontId="4" fillId="0" borderId="9" xfId="0" applyNumberFormat="1" applyFont="1" applyFill="1" applyBorder="1" applyAlignment="1">
      <x:alignment vertical="top" wrapText="1"/>
    </x:xf>
    <x:xf numFmtId="0" fontId="4" fillId="0" borderId="10" xfId="0" applyNumberFormat="1" applyFont="1" applyFill="1" applyBorder="1" applyAlignment="1">
      <x:alignment vertical="top" wrapText="1"/>
    </x:xf>
    <x:xf numFmtId="0" fontId="4" fillId="0" borderId="11" xfId="0" applyNumberFormat="1" applyFont="1" applyFill="1" applyBorder="1" applyAlignment="1">
      <x:alignment vertical="top" wrapText="1"/>
    </x:xf>
    <x:xf numFmtId="0" fontId="4" fillId="0" borderId="12" xfId="0" applyNumberFormat="1" applyFont="1" applyFill="1" applyBorder="1" applyAlignment="1">
      <x:alignment vertical="top" wrapText="1"/>
    </x:xf>
    <x:xf numFmtId="0" fontId="4" fillId="12" borderId="5" xfId="0" applyNumberFormat="1" applyFont="1" applyFill="1" applyBorder="1" applyAlignment="1">
      <x:alignment vertical="top" wrapText="1"/>
    </x:xf>
    <x:xf numFmtId="0" fontId="4" fillId="12" borderId="6" xfId="0" applyNumberFormat="1" applyFont="1" applyFill="1" applyBorder="1" applyAlignment="1">
      <x:alignment vertical="top" wrapText="1"/>
    </x:xf>
    <x:xf numFmtId="0" fontId="4" fillId="12" borderId="7" xfId="0" applyNumberFormat="1" applyFont="1" applyFill="1" applyBorder="1" applyAlignment="1">
      <x:alignment vertical="top" wrapText="1"/>
    </x:xf>
    <x:xf numFmtId="200" fontId="4" fillId="12" borderId="6" xfId="0" applyNumberFormat="1" applyFont="1" applyFill="1" applyBorder="1" applyAlignment="1">
      <x:alignment vertical="top" wrapText="1"/>
    </x:xf>
    <x:xf numFmtId="200" fontId="4" fillId="0" xfId="0" applyNumberFormat="1" applyFont="1" applyFill="1" applyBorder="0" applyAlignment="1">
      <x:alignment vertical="top" wrapText="1"/>
    </x:xf>
    <x:xf numFmtId="200" fontId="4" fillId="0" borderId="11" xfId="0" applyNumberFormat="1" applyFont="1" applyFill="1" applyBorder="1" applyAlignment="1">
      <x:alignment vertical="top" wrapText="1"/>
    </x:xf>
    <x:xf numFmtId="203" fontId="4" fillId="12" borderId="6" xfId="0" applyNumberFormat="1" applyFont="1" applyFill="1" applyBorder="1" applyAlignment="1">
      <x:alignment vertical="top" wrapText="1"/>
    </x:xf>
    <x:xf numFmtId="203" fontId="4" fillId="0" xfId="0" applyNumberFormat="1" applyFont="1" applyFill="1" applyBorder="0" applyAlignment="1">
      <x:alignment vertical="top" wrapText="1"/>
    </x:xf>
    <x:xf numFmtId="203" fontId="4" fillId="0" borderId="11" xfId="0" applyNumberFormat="1" applyFont="1" applyFill="1" applyBorder="1" applyAlignment="1">
      <x:alignment vertical="top" wrapText="1"/>
    </x:xf>
    <x:xf numFmtId="0" fontId="4" fillId="13" borderId="6" xfId="0" applyNumberFormat="1" applyFont="1" applyFill="1" applyBorder="1" applyAlignment="1">
      <x:alignment vertical="top" wrapText="1"/>
    </x:xf>
    <x:xf numFmtId="200" fontId="4" fillId="13" borderId="6" xfId="0" applyNumberFormat="1" applyFont="1" applyFill="1" applyBorder="1" applyAlignment="1">
      <x:alignment vertical="top" wrapText="1"/>
    </x:xf>
    <x:xf numFmtId="0" fontId="4" fillId="13" xfId="0" applyNumberFormat="1" applyFont="1" applyFill="1" applyBorder="0" applyAlignment="1">
      <x:alignment vertical="top" wrapText="1"/>
    </x:xf>
    <x:xf numFmtId="200" fontId="4" fillId="13" xfId="0" applyNumberFormat="1" applyFont="1" applyFill="1" applyBorder="0" applyAlignment="1">
      <x:alignment vertical="top" wrapText="1"/>
    </x:xf>
    <x:xf numFmtId="0" fontId="4" fillId="13" borderId="11" xfId="0" applyNumberFormat="1" applyFont="1" applyFill="1" applyBorder="1" applyAlignment="1">
      <x:alignment vertical="top" wrapText="1"/>
    </x:xf>
    <x:xf numFmtId="200" fontId="4" fillId="13" borderId="11" xfId="0" applyNumberFormat="1" applyFont="1" applyFill="1" applyBorder="1" applyAlignment="1">
      <x:alignment vertical="top" wrapText="1"/>
    </x:xf>
    <x:xf numFmtId="0" fontId="9" fillId="11" borderId="0" xfId="0" applyNumberFormat="1" applyFont="1" applyFill="1" applyBorder="1"/>
    <x:xf numFmtId="0" fontId="9" fillId="11" borderId="0" xfId="0" applyNumberFormat="1" applyFont="1" applyFill="1" applyBorder="1" applyAlignment="1">
      <x:alignment vertical="center"/>
    </x:xf>
    <x:xf numFmtId="0" fontId="9" fillId="9" borderId="0" xfId="0" applyNumberFormat="1" applyFont="1" applyFill="1" applyBorder="1"/>
    <x:xf numFmtId="0" fontId="9" fillId="9" borderId="0" xfId="0" applyNumberFormat="1" applyFont="1" applyFill="1" applyBorder="1" applyAlignment="1">
      <x:alignment vertical="center"/>
    </x:xf>
    <x:xf numFmtId="0" fontId="0" fillId="14" borderId="0" xfId="0" applyNumberFormat="1" applyFont="1" applyFill="1" applyBorder="1"/>
    <x:xf numFmtId="0" fontId="9" fillId="14" borderId="0" xfId="0" applyNumberFormat="1" applyFont="1" applyFill="1" applyBorder="1"/>
    <x:xf numFmtId="0" fontId="9" fillId="14" borderId="0" xfId="0" applyNumberFormat="1" applyFont="1" applyFill="1" applyBorder="1" applyAlignment="1">
      <x:alignment vertical="center"/>
    </x:xf>
    <x:xf numFmtId="0" fontId="4" fillId="12" borderId="8" xfId="0" applyNumberFormat="1" applyFont="1" applyFill="1" applyBorder="1" applyAlignment="1">
      <x:alignment vertical="top" wrapText="1"/>
    </x:xf>
    <x:xf numFmtId="0" fontId="4" fillId="12" xfId="0" applyNumberFormat="1" applyFont="1" applyFill="1" applyBorder="0" applyAlignment="1">
      <x:alignment vertical="top" wrapText="1"/>
    </x:xf>
    <x:xf numFmtId="0" fontId="4" fillId="12" borderId="9" xfId="0" applyNumberFormat="1" applyFont="1" applyFill="1" applyBorder="1" applyAlignment="1">
      <x:alignment vertical="top" wrapText="1"/>
    </x:xf>
    <x:xf numFmtId="0" fontId="10" fillId="0" borderId="0" xfId="0" applyNumberFormat="1" applyFont="1" applyFill="1" applyBorder="1"/>
    <x:xf numFmtId="0" fontId="10" fillId="0" borderId="0" xfId="0" applyNumberFormat="1" applyFont="1" applyFill="1" applyBorder="1" applyAlignment="1">
      <x:alignment horizontal="center"/>
    </x:xf>
    <x:xf numFmtId="0" fontId="10" fillId="0" borderId="0" xfId="0" applyNumberFormat="1" applyFont="1" applyFill="1" applyBorder="1" applyAlignment="1">
      <x:alignment horizontal="center" vertical="center"/>
    </x:xf>
    <x:xf numFmtId="204" fontId="4" fillId="12" borderId="6" xfId="0" applyNumberFormat="1" applyFont="1" applyFill="1" applyBorder="1" applyAlignment="1">
      <x:alignment vertical="top" wrapText="1"/>
    </x:xf>
    <x:xf numFmtId="204" fontId="4" fillId="12" xfId="0" applyNumberFormat="1" applyFont="1" applyFill="1" applyBorder="0" applyAlignment="1">
      <x:alignment vertical="top" wrapText="1"/>
    </x:xf>
    <x:xf numFmtId="204" fontId="4" fillId="0" xfId="0" applyNumberFormat="1" applyFont="1" applyFill="1" applyBorder="0" applyAlignment="1">
      <x:alignment vertical="top" wrapText="1"/>
    </x:xf>
    <x:xf numFmtId="204" fontId="4" fillId="0" borderId="11" xfId="0" applyNumberFormat="1" applyFont="1" applyFill="1" applyBorder="1" applyAlignment="1">
      <x:alignment vertical="top" wrapText="1"/>
    </x:xf>
    <x:xf numFmtId="203" fontId="4" fillId="12" borderId="7" xfId="0" applyNumberFormat="1" applyFont="1" applyFill="1" applyBorder="1" applyAlignment="1">
      <x:alignment vertical="top" wrapText="1"/>
    </x:xf>
    <x:xf numFmtId="203" fontId="4" fillId="12" borderId="9" xfId="0" applyNumberFormat="1" applyFont="1" applyFill="1" applyBorder="1" applyAlignment="1">
      <x:alignment vertical="top" wrapText="1"/>
    </x:xf>
    <x:xf numFmtId="203" fontId="4" fillId="0" borderId="9" xfId="0" applyNumberFormat="1" applyFont="1" applyFill="1" applyBorder="1" applyAlignment="1">
      <x:alignment vertical="top" wrapText="1"/>
    </x:xf>
    <x:xf numFmtId="203" fontId="4" fillId="0" borderId="12" xfId="0" applyNumberFormat="1" applyFont="1" applyFill="1" applyBorder="1" applyAlignment="1">
      <x:alignment vertical="top" wrapText="1"/>
    </x:xf>
    <x:xf numFmtId="0" fontId="4" fillId="12" borderId="10" xfId="0" applyNumberFormat="1" applyFont="1" applyFill="1" applyBorder="1" applyAlignment="1">
      <x:alignment vertical="top" wrapText="1"/>
    </x:xf>
    <x:xf numFmtId="0" fontId="4" fillId="12" borderId="11" xfId="0" applyNumberFormat="1" applyFont="1" applyFill="1" applyBorder="1" applyAlignment="1">
      <x:alignment vertical="top" wrapText="1"/>
    </x:xf>
    <x:xf numFmtId="0" fontId="4" fillId="12" borderId="12" xfId="0" applyNumberFormat="1" applyFont="1" applyFill="1" applyBorder="1" applyAlignment="1">
      <x:alignment vertical="top" wrapText="1"/>
    </x:xf>
    <x:xf numFmtId="204" fontId="4" fillId="12" borderId="11" xfId="0" applyNumberFormat="1" applyFont="1" applyFill="1" applyBorder="1" applyAlignment="1">
      <x:alignment vertical="top" wrapText="1"/>
    </x:xf>
    <x:xf numFmtId="0" fontId="11" fillId="5" borderId="0" xfId="0" applyNumberFormat="1" applyFont="1" applyFill="1" applyBorder="1" applyAlignment="1">
      <x:alignment horizontal="center"/>
    </x:xf>
    <x:xf numFmtId="0" fontId="4" fillId="0" borderId="0" xfId="0" applyNumberFormat="1" applyFont="1" applyFill="1" applyBorder="1" applyAlignment="1">
      <x:alignment wrapText="1"/>
    </x:xf>
    <x:xf numFmtId="0" fontId="11" fillId="5" borderId="0" xfId="0" applyNumberFormat="1" applyFont="1" applyFill="1" applyBorder="1" applyAlignment="1">
      <x:alignment horizontal="center" wrapText="1"/>
    </x:xf>
    <x:xf numFmtId="0" fontId="4" fillId="10" borderId="0" xfId="0" applyNumberFormat="1" applyFont="1" applyFill="1" applyBorder="1" applyAlignment="1">
      <x:alignment wrapText="1"/>
    </x:xf>
    <x:xf numFmtId="0" fontId="11" fillId="10" borderId="0" xfId="0" applyNumberFormat="1" applyFont="1" applyFill="1" applyBorder="1" applyAlignment="1">
      <x:alignment horizontal="center" wrapText="1"/>
    </x:xf>
    <x:xf numFmtId="0" fontId="12" fillId="10" borderId="0" xfId="0" applyNumberFormat="1" applyFont="1" applyFill="1" applyBorder="1" applyAlignment="1">
      <x:alignment wrapText="1"/>
    </x:xf>
    <x:xf numFmtId="0" fontId="12" fillId="10" borderId="0" xfId="0" applyNumberFormat="1" applyFont="1" applyFill="1" applyBorder="1" applyAlignment="1">
      <x:alignment horizontal="center" wrapText="1"/>
    </x:xf>
    <x:xf numFmtId="0" fontId="5" fillId="11" borderId="0" xfId="0" applyNumberFormat="1" applyFont="1" applyFill="1" applyBorder="1" applyAlignment="1">
      <x:alignment horizontal="center" wrapText="1"/>
    </x:xf>
    <x:xf numFmtId="0" fontId="3" fillId="11" borderId="0" xfId="0" applyNumberFormat="1" applyFont="1" applyFill="1" applyBorder="1" applyAlignment="1">
      <x:alignment horizontal="center" wrapText="1"/>
    </x:xf>
    <x:xf numFmtId="0" fontId="6" fillId="10" borderId="0" xfId="0" applyNumberFormat="1" applyFont="1" applyFill="1" applyBorder="1" applyAlignment="1">
      <x:alignment horizontal="center" wrapText="1"/>
    </x:xf>
    <x:xf numFmtId="0" fontId="4" fillId="10" borderId="0" xfId="0" applyNumberFormat="1" applyFont="1" applyFill="1" applyBorder="1" applyAlignment="1">
      <x:alignment horizontal="center" wrapText="1"/>
    </x:xf>
    <x:xf numFmtId="0" fontId="4" fillId="10" borderId="0" xfId="0" applyNumberFormat="1" applyFont="1" applyFill="1" applyBorder="1" applyAlignment="1">
      <x:alignment vertical="top" wrapText="1"/>
    </x:xf>
    <x:xf numFmtId="0" fontId="12" fillId="10" borderId="0" xfId="0" applyNumberFormat="1" applyFont="1" applyFill="1" applyBorder="1" applyAlignment="1">
      <x:alignment vertical="top"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3" fillId="4" borderId="4" xfId="0" applyNumberFormat="1" applyFont="1" applyFill="1" applyBorder="1"/>
    <x:xf numFmtId="0" fontId="3" fillId="4" borderId="2" xfId="0" applyNumberFormat="1" applyFont="1" applyFill="1" applyBorder="1" applyAlignment="1">
      <x:alignment wrapText="1"/>
    </x:xf>
    <x:xf numFmtId="0" fontId="3" fillId="4" borderId="3" xfId="0" applyNumberFormat="1" applyFont="1" applyFill="1" applyBorder="1" applyAlignment="1">
      <x:alignment wrapText="1"/>
    </x:xf>
    <x:xf numFmtId="0" fontId="3" fillId="4" borderId="4" xfId="0" applyNumberFormat="1" applyFont="1" applyFill="1" applyBorder="1" applyAlignment="1">
      <x:alignment wrapText="1"/>
    </x:xf>
    <x:xf numFmtId="0" fontId="3" fillId="4" borderId="2" xfId="0" applyNumberFormat="1" applyFont="1" applyFill="1" applyBorder="1" applyAlignment="1">
      <x:alignment horizontal="center" wrapText="1"/>
    </x:xf>
    <x:xf numFmtId="0" fontId="3" fillId="4" borderId="3" xfId="0" applyNumberFormat="1" applyFont="1" applyFill="1" applyBorder="1" applyAlignment="1">
      <x:alignment horizontal="center" wrapText="1"/>
    </x:xf>
    <x:xf numFmtId="0" fontId="3" fillId="4" borderId="4" xfId="0" applyNumberFormat="1" applyFont="1" applyFill="1" applyBorder="1" applyAlignment="1">
      <x:alignment horizontal="center" wrapText="1"/>
    </x:xf>
    <x:xf numFmtId="0" fontId="3" fillId="4" borderId="2" xfId="0" applyNumberFormat="1" applyFont="1" applyFill="1" applyBorder="1" applyAlignment="1">
      <x:alignment horizontal="center" vertical="center" wrapText="1"/>
    </x:xf>
    <x:xf numFmtId="0" fontId="3" fillId="4" borderId="3" xfId="0" applyNumberFormat="1" applyFont="1" applyFill="1" applyBorder="1" applyAlignment="1">
      <x:alignment horizontal="center" vertical="center" wrapText="1"/>
    </x:xf>
    <x:xf numFmtId="0" fontId="3" fillId="4" borderId="4" xfId="0" applyNumberFormat="1" applyFont="1" applyFill="1" applyBorder="1" applyAlignment="1">
      <x:alignment horizontal="center" vertical="center" wrapText="1"/>
    </x:xf>
    <x:xf numFmtId="0" fontId="9" fillId="4" borderId="0" xfId="0" applyNumberFormat="1" applyFont="1" applyFill="1" applyBorder="1"/>
    <x:xf numFmtId="0" fontId="9" fillId="4" borderId="0" xfId="0" applyNumberFormat="1" applyFont="1" applyFill="1" applyBorder="1" applyAlignment="1">
      <x:alignment vertical="center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wrapText="1"/>
    </x:xf>
    <x:xf numFmtId="0" fontId="11" fillId="3" borderId="0" xfId="0" applyNumberFormat="1" applyFont="1" applyFill="1" applyBorder="1" applyAlignment="1">
      <x:alignment horizontal="center" wrapText="1"/>
    </x:xf>
    <x:xf numFmtId="0" fontId="12" fillId="3" borderId="0" xfId="0" applyNumberFormat="1" applyFont="1" applyFill="1" applyBorder="1" applyAlignment="1">
      <x:alignment wrapText="1"/>
    </x:xf>
    <x:xf numFmtId="0" fontId="12" fillId="3" borderId="0" xfId="0" applyNumberFormat="1" applyFont="1" applyFill="1" applyBorder="1" applyAlignment="1">
      <x:alignment horizontal="center" wrapText="1"/>
    </x:xf>
    <x:xf numFmtId="0" fontId="3" fillId="4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horizontal="center" wrapText="1"/>
    </x:xf>
    <x:xf numFmtId="0" fontId="4" fillId="3" borderId="0" xfId="0" applyNumberFormat="1" applyFont="1" applyFill="1" applyBorder="1" applyAlignment="1">
      <x:alignment vertical="top" wrapText="1"/>
    </x:xf>
    <x:xf numFmtId="0" fontId="12" fillId="3" borderId="0" xfId="0" applyNumberFormat="1" applyFont="1" applyFill="1" applyBorder="1" applyAlignment="1">
      <x:alignment vertical="top" wrapText="1"/>
    </x:xf>
    <x:xf numFmtId="0" fontId="9" fillId="15" borderId="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9" fillId="15" borderId="0" xfId="0" applyNumberFormat="1" applyFont="1" applyFill="1" applyBorder="1"/>
    <x:xf numFmtId="0" fontId="9" fillId="15" borderId="0" xfId="0" applyNumberFormat="1" applyFont="1" applyFill="1" applyBorder="1" applyAlignment="1">
      <x:alignment horizontal="left" vertical="center"/>
    </x:xf>
    <x:xf numFmtId="0" fontId="9" fillId="15" borderId="0" xfId="0" applyNumberFormat="1" applyFont="1" applyFill="1" applyBorder="1" applyAlignment="1">
      <x:alignment horizontal="left"/>
    </x:xf>
    <x:xf numFmtId="0" fontId="9" fillId="16" borderId="0" xfId="0" applyNumberFormat="1" applyFont="1" applyFill="1" applyBorder="1" applyAlignment="1">
      <x:alignment vertical="center"/>
    </x:xf>
    <x:xf numFmtId="0" fontId="9" fillId="16" borderId="0" xfId="0" applyNumberFormat="1" applyFont="1" applyFill="1" applyBorder="1" applyAlignment="1">
      <x:alignment horizontal="center" vertical="center"/>
    </x:xf>
    <x:xf numFmtId="0" fontId="9" fillId="17" borderId="0" xfId="0" applyNumberFormat="1" applyFont="1" applyFill="1" applyBorder="1" applyAlignment="1">
      <x:alignment vertical="center"/>
    </x:xf>
    <x:xf numFmtId="0" fontId="0" fillId="17" borderId="0" xfId="0" applyNumberFormat="1" applyFont="1" applyFill="1" applyBorder="1"/>
    <x:xf numFmtId="0" fontId="9" fillId="17" borderId="0" xfId="0" applyNumberFormat="1" applyFont="1" applyFill="1" applyBorder="1"/>
    <x:xf numFmtId="0" fontId="9" fillId="17" borderId="0" xfId="0" applyNumberFormat="1" applyFont="1" applyFill="1" applyBorder="1" applyAlignment="1">
      <x:alignment horizontal="left" vertical="center"/>
    </x:xf>
    <x:xf numFmtId="0" fontId="9" fillId="17" borderId="0" xfId="0" applyNumberFormat="1" applyFont="1" applyFill="1" applyBorder="1" applyAlignment="1">
      <x:alignment horizontal="left"/>
    </x:xf>
    <x:xf numFmtId="0" fontId="10" fillId="0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4" fillId="12" borderId="5" xfId="0" applyNumberFormat="1" applyFont="1" applyFill="1" applyBorder="1" applyAlignment="1">
      <x:alignment vertical="center" wrapText="1"/>
    </x:xf>
    <x:xf numFmtId="0" fontId="4" fillId="12" borderId="6" xfId="0" applyNumberFormat="1" applyFont="1" applyFill="1" applyBorder="1" applyAlignment="1">
      <x:alignment vertical="center" wrapText="1"/>
    </x:xf>
    <x:xf numFmtId="0" fontId="4" fillId="12" borderId="7" xfId="0" applyNumberFormat="1" applyFont="1" applyFill="1" applyBorder="1" applyAlignment="1">
      <x:alignment vertical="center" wrapText="1"/>
    </x:xf>
    <x:xf numFmtId="0" fontId="4" fillId="12" borderId="8" xfId="0" applyNumberFormat="1" applyFont="1" applyFill="1" applyBorder="1" applyAlignment="1">
      <x:alignment vertical="center" wrapText="1"/>
    </x:xf>
    <x:xf numFmtId="0" fontId="4" fillId="12" xfId="0" applyNumberFormat="1" applyFont="1" applyFill="1" applyBorder="0" applyAlignment="1">
      <x:alignment vertical="center" wrapText="1"/>
    </x:xf>
    <x:xf numFmtId="0" fontId="4" fillId="12" borderId="9" xfId="0" applyNumberFormat="1" applyFont="1" applyFill="1" applyBorder="1" applyAlignment="1">
      <x:alignment vertical="center" wrapText="1"/>
    </x:xf>
    <x:xf numFmtId="0" fontId="4" fillId="0" borderId="8" xfId="0" applyNumberFormat="1" applyFont="1" applyFill="1" applyBorder="1" applyAlignment="1">
      <x:alignment vertical="center" wrapText="1"/>
    </x:xf>
    <x:xf numFmtId="0" fontId="4" fillId="0" xfId="0" applyNumberFormat="1" applyFont="1" applyFill="1" applyBorder="0" applyAlignment="1">
      <x:alignment vertical="center" wrapText="1"/>
    </x:xf>
    <x:xf numFmtId="0" fontId="4" fillId="0" borderId="9" xfId="0" applyNumberFormat="1" applyFont="1" applyFill="1" applyBorder="1" applyAlignment="1">
      <x:alignment vertical="center" wrapText="1"/>
    </x:xf>
    <x:xf numFmtId="0" fontId="4" fillId="0" borderId="10" xfId="0" applyNumberFormat="1" applyFont="1" applyFill="1" applyBorder="1" applyAlignment="1">
      <x:alignment vertical="center" wrapText="1"/>
    </x:xf>
    <x:xf numFmtId="0" fontId="4" fillId="0" borderId="11" xfId="0" applyNumberFormat="1" applyFont="1" applyFill="1" applyBorder="1" applyAlignment="1">
      <x:alignment vertical="center" wrapText="1"/>
    </x:xf>
    <x:xf numFmtId="0" fontId="4" fillId="0" borderId="12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horizontal="center" vertical="center" wrapText="1"/>
    </x:xf>
    <x:xf numFmtId="0" fontId="0" fillId="16" borderId="0" xfId="0" applyNumberFormat="1" applyFont="1" applyFill="1" applyBorder="1"/>
    <x:xf numFmtId="0" fontId="9" fillId="16" borderId="0" xfId="0" applyNumberFormat="1" applyFont="1" applyFill="1" applyBorder="1"/>
    <x:xf numFmtId="0" fontId="9" fillId="16" borderId="0" xfId="0" applyNumberFormat="1" applyFont="1" applyFill="1" applyBorder="1" applyAlignment="1">
      <x:alignment horizontal="center"/>
    </x:xf>
  </x:cellXfs>
  <x:cellStyles count="1">
    <x:cellStyle name="Normal" xfId="0"/>
  </x:cellStyles>
  <x:dxfs count="68">
    <x:dxf>
      <x:font>
        <x:color rgb="FF1E6B2F"/>
      </x:font>
      <x:fill>
        <x:patternFill>
          <x:bgColor rgb="FFD9EFD8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1E6B2F"/>
      </x:font>
      <x:fill>
        <x:patternFill>
          <x:bgColor rgb="FFD9EFD8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color rgb="FF8A5A00"/>
      </x:font>
      <x:fill>
        <x:patternFill>
          <x:bgColor rgb="FFFFF0C2"/>
        </x:patternFill>
      </x:fill>
    </x:dxf>
    <x:dxf>
      <x:font>
        <x:b/>
        <x:color rgb="FF9B1C1C"/>
      </x:font>
      <x:fill>
        <x:patternFill>
          <x:bgColor rgb="FFF8D7DA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  <x:dxf>
      <x:fill>
        <x:patternFill>
          <x:bgColor rgb="FFF4CCCC"/>
        </x:patternFill>
      </x:fill>
    </x:dxf>
    <x:dxf>
      <x:fill>
        <x:patternFill>
          <x:bgColor rgb="FFE2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21876ece2044a28" /><Relationship Type="http://schemas.openxmlformats.org/officeDocument/2006/relationships/theme" Target="/xl/theme/theme1.xml" Id="Raef51dcb36004f89" /><Relationship Type="http://schemas.openxmlformats.org/officeDocument/2006/relationships/sharedStrings" Target="/xl/sharedStrings.xml" Id="Red29e2a22d45439e" /><Relationship Type="http://schemas.openxmlformats.org/officeDocument/2006/relationships/worksheet" Target="/xl/worksheets/sheet1.xml" Id="R9526e22d180b4d65" /><Relationship Type="http://schemas.openxmlformats.org/officeDocument/2006/relationships/worksheet" Target="/xl/worksheets/sheet2.xml" Id="R98c992f9766c4004" /><Relationship Type="http://schemas.openxmlformats.org/officeDocument/2006/relationships/worksheet" Target="/xl/worksheets/sheet3.xml" Id="Rfc0522ed1ca34385" /><Relationship Type="http://schemas.openxmlformats.org/officeDocument/2006/relationships/worksheet" Target="/xl/worksheets/sheet4.xml" Id="Rf9ecae53637049b7" /><Relationship Type="http://schemas.openxmlformats.org/officeDocument/2006/relationships/worksheet" Target="/xl/worksheets/sheet5.xml" Id="R88f12f80eb2b49fb" /><Relationship Type="http://schemas.openxmlformats.org/officeDocument/2006/relationships/worksheet" Target="/xl/worksheets/sheet6.xml" Id="R99b7203a3d784c79" /><Relationship Type="http://schemas.openxmlformats.org/officeDocument/2006/relationships/worksheet" Target="/xl/worksheets/sheet7.xml" Id="R683dbcfd95c04bac" /><Relationship Type="http://schemas.openxmlformats.org/officeDocument/2006/relationships/worksheet" Target="/xl/worksheets/sheet8.xml" Id="R1fc8ac5a226e488d" /><Relationship Type="http://schemas.openxmlformats.org/officeDocument/2006/relationships/worksheet" Target="/xl/worksheets/sheet9.xml" Id="R83d44c467a0b48f6" /><Relationship Type="http://schemas.openxmlformats.org/officeDocument/2006/relationships/worksheet" Target="/xl/worksheets/sheet10.xml" Id="Rdcdbf8c276aa4ec4" /><Relationship Type="http://schemas.openxmlformats.org/officeDocument/2006/relationships/worksheet" Target="/xl/worksheets/sheet11.xml" Id="Raf9528e11a08406a" /><Relationship Type="http://schemas.openxmlformats.org/officeDocument/2006/relationships/worksheet" Target="/xl/worksheets/sheet12.xml" Id="Raca11ae7125446a9" /><Relationship Type="http://schemas.openxmlformats.org/officeDocument/2006/relationships/worksheet" Target="/xl/worksheets/sheet13.xml" Id="R38206ae490be434b" /><Relationship Type="http://schemas.openxmlformats.org/officeDocument/2006/relationships/worksheet" Target="/xl/worksheets/sheet14.xml" Id="Rff844a59540844b6" /><Relationship Type="http://schemas.openxmlformats.org/officeDocument/2006/relationships/worksheet" Target="/xl/worksheets/sheet15.xml" Id="Rcf8c739f5dc346a0" /><Relationship Type="http://schemas.openxmlformats.org/officeDocument/2006/relationships/worksheet" Target="/xl/worksheets/sheet16.xml" Id="R88ce1ea2efa547e7" /><Relationship Type="http://schemas.openxmlformats.org/officeDocument/2006/relationships/worksheet" Target="/xl/worksheets/sheet17.xml" Id="Rc2ce2dfcc6e940d4" /><Relationship Type="http://schemas.openxmlformats.org/officeDocument/2006/relationships/worksheet" Target="/xl/worksheets/sheet18.xml" Id="R645ace1580644e6f" /><Relationship Type="http://schemas.openxmlformats.org/officeDocument/2006/relationships/worksheet" Target="/xl/worksheets/sheet19.xml" Id="R5ad5509c27354845" /><Relationship Type="http://schemas.openxmlformats.org/officeDocument/2006/relationships/worksheet" Target="/xl/worksheets/sheet20.xml" Id="R7fa540abd3f84caa" /><Relationship Type="http://schemas.openxmlformats.org/officeDocument/2006/relationships/worksheet" Target="/xl/worksheets/sheet21.xml" Id="R087897b2e0544d82" /><Relationship Type="http://schemas.openxmlformats.org/officeDocument/2006/relationships/worksheet" Target="/xl/worksheets/sheet22.xml" Id="R5b4c2b1943484fc2" /><Relationship Type="http://schemas.openxmlformats.org/officeDocument/2006/relationships/worksheet" Target="/xl/worksheets/sheet23.xml" Id="R63e4d3c455b94f2a" /><Relationship Type="http://schemas.openxmlformats.org/officeDocument/2006/relationships/worksheet" Target="/xl/worksheets/sheet24.xml" Id="R79272ae530ce407f" /><Relationship Type="http://schemas.openxmlformats.org/officeDocument/2006/relationships/worksheet" Target="/xl/worksheets/sheet25.xml" Id="R5f9414fef36d4a4a" /><Relationship Type="http://schemas.openxmlformats.org/officeDocument/2006/relationships/worksheet" Target="/xl/worksheets/sheet26.xml" Id="Rc56df0d926174fd2" /><Relationship Type="http://schemas.openxmlformats.org/officeDocument/2006/relationships/worksheet" Target="/xl/worksheets/sheet27.xml" Id="Rbf8d23f264854d0a" /><Relationship Type="http://schemas.openxmlformats.org/officeDocument/2006/relationships/worksheet" Target="/xl/worksheets/sheet28.xml" Id="R35c940d753ba498b" /><Relationship Type="http://schemas.openxmlformats.org/officeDocument/2006/relationships/worksheet" Target="/xl/worksheets/sheet29.xml" Id="R10ae2d817e5648b4" /><Relationship Type="http://schemas.openxmlformats.org/officeDocument/2006/relationships/worksheet" Target="/xl/worksheets/sheet30.xml" Id="R621ccc29c0c842c0" /><Relationship Type="http://schemas.openxmlformats.org/officeDocument/2006/relationships/worksheet" Target="/xl/worksheets/sheet31.xml" Id="R2c74599de2254f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88b47788bb54aa9" /><Relationship Type="http://schemas.openxmlformats.org/officeDocument/2006/relationships/chart" Target="/xl/drawings/charts/chart2.xml" Id="R1e4de2340cf8499b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Workloads by Lifecycle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Workloads</c:v>
          </c:tx>
          <c:cat>
            <c:strRef>
              <c:f>'Migration Dashboard'!$J$12:$J$20</c:f>
              <c:strCache>
                <c:ptCount val="0"/>
              </c:strCache>
            </c:strRef>
          </c:cat>
          <c:val>
            <c:numRef>
              <c:f>'Migration Dashboard'!$K$12:$K$20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Wave Readiness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Readiness %</c:v>
          </c:tx>
          <c:cat>
            <c:strRef>
              <c:f>'Migration Dashboard'!$J$23:$J$27</c:f>
              <c:strCache>
                <c:ptCount val="0"/>
              </c:strCache>
            </c:strRef>
          </c:cat>
          <c:val>
            <c:numRef>
              <c:f>'Migration Dashboard'!$K$23:$K$27</c:f>
              <c:numCache>
                <c:formatCode>0%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9</xdr:col>
      <xdr:colOff>0</xdr:colOff>
      <xdr:row>1</xdr:row>
      <xdr:rowOff>0</xdr:rowOff>
    </xdr:from>
    <xdr:to>
      <xdr:col>17</xdr:col>
      <xdr:colOff>0</xdr:colOff>
      <xdr:row>10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88b47788bb54aa9"/>
        </a:graphicData>
      </a:graphic>
    </xdr:graphicFrame>
    <xdr:clientData/>
  </xdr:twoCellAnchor>
  <xdr:twoCellAnchor>
    <xdr:from>
      <xdr:col>9</xdr:col>
      <xdr:colOff>0</xdr:colOff>
      <xdr:row>28</xdr:row>
      <xdr:rowOff>0</xdr:rowOff>
    </xdr:from>
    <xdr:to>
      <xdr:col>17</xdr:col>
      <xdr:colOff>0</xdr:colOff>
      <xdr:row>41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e4de2340cf8499b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>
  <xdr:oneCellAnchor>
    <xdr:from>
      <xdr:col>12</xdr:col>
      <xdr:colOff>57150</xdr:colOff>
      <xdr:row>29</xdr:row>
      <xdr:rowOff>28575</xdr:rowOff>
    </xdr:from>
    <xdr:ext cx="1619250" cy="171450"/>
    <xdr:sp>
      <xdr:nvSpPr>
        <xdr:cNvPr id="1" name="DEV Migration Method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Rehost</a:t>
          </a:r>
          <a:endParaRPr/>
        </a:p>
      </xdr:txBody>
    </xdr:sp>
    <xdr:clientData/>
  </xdr:oneCellAnchor>
  <xdr:oneCellAnchor>
    <xdr:from>
      <xdr:col>12</xdr:col>
      <xdr:colOff>57150</xdr:colOff>
      <xdr:row>30</xdr:row>
      <xdr:rowOff>28575</xdr:rowOff>
    </xdr:from>
    <xdr:ext cx="1619250" cy="171450"/>
    <xdr:sp>
      <xdr:nvSpPr>
        <xdr:cNvPr id="2" name="DEV Migration Method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Replatform</a:t>
          </a:r>
          <a:endParaRPr/>
        </a:p>
      </xdr:txBody>
    </xdr:sp>
    <xdr:clientData/>
  </xdr:oneCellAnchor>
  <xdr:oneCellAnchor>
    <xdr:from>
      <xdr:col>12</xdr:col>
      <xdr:colOff>57150</xdr:colOff>
      <xdr:row>31</xdr:row>
      <xdr:rowOff>28575</xdr:rowOff>
    </xdr:from>
    <xdr:ext cx="1619250" cy="171450"/>
    <xdr:sp>
      <xdr:nvSpPr>
        <xdr:cNvPr id="3" name="DEV Migration Method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Replicate</a:t>
          </a:r>
          <a:endParaRPr/>
        </a:p>
      </xdr:txBody>
    </xdr:sp>
    <xdr:clientData/>
  </xdr:oneCellAnchor>
  <xdr:oneCellAnchor>
    <xdr:from>
      <xdr:col>12</xdr:col>
      <xdr:colOff>57150</xdr:colOff>
      <xdr:row>32</xdr:row>
      <xdr:rowOff>28575</xdr:rowOff>
    </xdr:from>
    <xdr:ext cx="1619250" cy="171450"/>
    <xdr:sp>
      <xdr:nvSpPr>
        <xdr:cNvPr id="4" name="DEV Migration Method 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33</xdr:row>
      <xdr:rowOff>28575</xdr:rowOff>
    </xdr:from>
    <xdr:ext cx="1619250" cy="171450"/>
    <xdr:sp>
      <xdr:nvSpPr>
        <xdr:cNvPr id="5" name="DEV Migration Method 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34</xdr:row>
      <xdr:rowOff>28575</xdr:rowOff>
    </xdr:from>
    <xdr:ext cx="1619250" cy="171450"/>
    <xdr:sp>
      <xdr:nvSpPr>
        <xdr:cNvPr id="6" name="DEV Migration Method 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35</xdr:row>
      <xdr:rowOff>28575</xdr:rowOff>
    </xdr:from>
    <xdr:ext cx="1619250" cy="171450"/>
    <xdr:sp>
      <xdr:nvSpPr>
        <xdr:cNvPr id="7" name="DEV Migration Method 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36</xdr:row>
      <xdr:rowOff>28575</xdr:rowOff>
    </xdr:from>
    <xdr:ext cx="1619250" cy="171450"/>
    <xdr:sp>
      <xdr:nvSpPr>
        <xdr:cNvPr id="8" name="DEV Migration Method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37</xdr:row>
      <xdr:rowOff>28575</xdr:rowOff>
    </xdr:from>
    <xdr:ext cx="1619250" cy="171450"/>
    <xdr:sp>
      <xdr:nvSpPr>
        <xdr:cNvPr id="9" name="DEV Migration Method 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38</xdr:row>
      <xdr:rowOff>28575</xdr:rowOff>
    </xdr:from>
    <xdr:ext cx="1619250" cy="171450"/>
    <xdr:sp>
      <xdr:nvSpPr>
        <xdr:cNvPr id="10" name="DEV Migration Method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39</xdr:row>
      <xdr:rowOff>28575</xdr:rowOff>
    </xdr:from>
    <xdr:ext cx="1619250" cy="171450"/>
    <xdr:sp>
      <xdr:nvSpPr>
        <xdr:cNvPr id="11" name="DEV Migration Method 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12</xdr:col>
      <xdr:colOff>57150</xdr:colOff>
      <xdr:row>29</xdr:row>
      <xdr:rowOff>28575</xdr:rowOff>
    </xdr:from>
    <xdr:ext cx="1619250" cy="171450"/>
    <xdr:sp>
      <xdr:nvSpPr>
        <xdr:cNvPr id="1" name="TEST Migration Method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Rehost</a:t>
          </a:r>
          <a:endParaRPr/>
        </a:p>
      </xdr:txBody>
    </xdr:sp>
    <xdr:clientData/>
  </xdr:oneCellAnchor>
  <xdr:oneCellAnchor>
    <xdr:from>
      <xdr:col>12</xdr:col>
      <xdr:colOff>57150</xdr:colOff>
      <xdr:row>30</xdr:row>
      <xdr:rowOff>28575</xdr:rowOff>
    </xdr:from>
    <xdr:ext cx="1619250" cy="171450"/>
    <xdr:sp>
      <xdr:nvSpPr>
        <xdr:cNvPr id="2" name="TEST Migration Method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Replatform</a:t>
          </a:r>
          <a:endParaRPr/>
        </a:p>
      </xdr:txBody>
    </xdr:sp>
    <xdr:clientData/>
  </xdr:oneCellAnchor>
  <xdr:oneCellAnchor>
    <xdr:from>
      <xdr:col>12</xdr:col>
      <xdr:colOff>57150</xdr:colOff>
      <xdr:row>31</xdr:row>
      <xdr:rowOff>28575</xdr:rowOff>
    </xdr:from>
    <xdr:ext cx="1619250" cy="171450"/>
    <xdr:sp>
      <xdr:nvSpPr>
        <xdr:cNvPr id="3" name="TEST Migration Method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Replicate</a:t>
          </a:r>
          <a:endParaRPr/>
        </a:p>
      </xdr:txBody>
    </xdr:sp>
    <xdr:clientData/>
  </xdr:oneCellAnchor>
  <xdr:oneCellAnchor>
    <xdr:from>
      <xdr:col>12</xdr:col>
      <xdr:colOff>57150</xdr:colOff>
      <xdr:row>32</xdr:row>
      <xdr:rowOff>28575</xdr:rowOff>
    </xdr:from>
    <xdr:ext cx="1619250" cy="171450"/>
    <xdr:sp>
      <xdr:nvSpPr>
        <xdr:cNvPr id="4" name="TEST Migration Method 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33</xdr:row>
      <xdr:rowOff>28575</xdr:rowOff>
    </xdr:from>
    <xdr:ext cx="1619250" cy="171450"/>
    <xdr:sp>
      <xdr:nvSpPr>
        <xdr:cNvPr id="5" name="TEST Migration Method 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34</xdr:row>
      <xdr:rowOff>28575</xdr:rowOff>
    </xdr:from>
    <xdr:ext cx="1619250" cy="171450"/>
    <xdr:sp>
      <xdr:nvSpPr>
        <xdr:cNvPr id="6" name="TEST Migration Method 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35</xdr:row>
      <xdr:rowOff>28575</xdr:rowOff>
    </xdr:from>
    <xdr:ext cx="1619250" cy="171450"/>
    <xdr:sp>
      <xdr:nvSpPr>
        <xdr:cNvPr id="7" name="TEST Migration Method 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36</xdr:row>
      <xdr:rowOff>28575</xdr:rowOff>
    </xdr:from>
    <xdr:ext cx="1619250" cy="171450"/>
    <xdr:sp>
      <xdr:nvSpPr>
        <xdr:cNvPr id="8" name="TEST Migration Method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37</xdr:row>
      <xdr:rowOff>28575</xdr:rowOff>
    </xdr:from>
    <xdr:ext cx="1619250" cy="171450"/>
    <xdr:sp>
      <xdr:nvSpPr>
        <xdr:cNvPr id="9" name="TEST Migration Method 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38</xdr:row>
      <xdr:rowOff>28575</xdr:rowOff>
    </xdr:from>
    <xdr:ext cx="1619250" cy="171450"/>
    <xdr:sp>
      <xdr:nvSpPr>
        <xdr:cNvPr id="10" name="TEST Migration Method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39</xdr:row>
      <xdr:rowOff>28575</xdr:rowOff>
    </xdr:from>
    <xdr:ext cx="1619250" cy="171450"/>
    <xdr:sp>
      <xdr:nvSpPr>
        <xdr:cNvPr id="11" name="TEST Migration Method 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12</xdr:col>
      <xdr:colOff>57150</xdr:colOff>
      <xdr:row>29</xdr:row>
      <xdr:rowOff>28575</xdr:rowOff>
    </xdr:from>
    <xdr:ext cx="1619250" cy="171450"/>
    <xdr:sp>
      <xdr:nvSpPr>
        <xdr:cNvPr id="1" name="UAT Migration Method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Rehost</a:t>
          </a:r>
          <a:endParaRPr/>
        </a:p>
      </xdr:txBody>
    </xdr:sp>
    <xdr:clientData/>
  </xdr:oneCellAnchor>
  <xdr:oneCellAnchor>
    <xdr:from>
      <xdr:col>12</xdr:col>
      <xdr:colOff>57150</xdr:colOff>
      <xdr:row>30</xdr:row>
      <xdr:rowOff>28575</xdr:rowOff>
    </xdr:from>
    <xdr:ext cx="1619250" cy="171450"/>
    <xdr:sp>
      <xdr:nvSpPr>
        <xdr:cNvPr id="2" name="UAT Migration Method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Replatform</a:t>
          </a:r>
          <a:endParaRPr/>
        </a:p>
      </xdr:txBody>
    </xdr:sp>
    <xdr:clientData/>
  </xdr:oneCellAnchor>
  <xdr:oneCellAnchor>
    <xdr:from>
      <xdr:col>12</xdr:col>
      <xdr:colOff>57150</xdr:colOff>
      <xdr:row>31</xdr:row>
      <xdr:rowOff>28575</xdr:rowOff>
    </xdr:from>
    <xdr:ext cx="1619250" cy="171450"/>
    <xdr:sp>
      <xdr:nvSpPr>
        <xdr:cNvPr id="3" name="UAT Migration Method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Replicate</a:t>
          </a:r>
          <a:endParaRPr/>
        </a:p>
      </xdr:txBody>
    </xdr:sp>
    <xdr:clientData/>
  </xdr:oneCellAnchor>
  <xdr:oneCellAnchor>
    <xdr:from>
      <xdr:col>12</xdr:col>
      <xdr:colOff>57150</xdr:colOff>
      <xdr:row>32</xdr:row>
      <xdr:rowOff>28575</xdr:rowOff>
    </xdr:from>
    <xdr:ext cx="1619250" cy="171450"/>
    <xdr:sp>
      <xdr:nvSpPr>
        <xdr:cNvPr id="4" name="UAT Migration Method 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33</xdr:row>
      <xdr:rowOff>28575</xdr:rowOff>
    </xdr:from>
    <xdr:ext cx="1619250" cy="171450"/>
    <xdr:sp>
      <xdr:nvSpPr>
        <xdr:cNvPr id="5" name="UAT Migration Method 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34</xdr:row>
      <xdr:rowOff>28575</xdr:rowOff>
    </xdr:from>
    <xdr:ext cx="1619250" cy="171450"/>
    <xdr:sp>
      <xdr:nvSpPr>
        <xdr:cNvPr id="6" name="UAT Migration Method 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35</xdr:row>
      <xdr:rowOff>28575</xdr:rowOff>
    </xdr:from>
    <xdr:ext cx="1619250" cy="171450"/>
    <xdr:sp>
      <xdr:nvSpPr>
        <xdr:cNvPr id="7" name="UAT Migration Method 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36</xdr:row>
      <xdr:rowOff>28575</xdr:rowOff>
    </xdr:from>
    <xdr:ext cx="1619250" cy="171450"/>
    <xdr:sp>
      <xdr:nvSpPr>
        <xdr:cNvPr id="8" name="UAT Migration Method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37</xdr:row>
      <xdr:rowOff>28575</xdr:rowOff>
    </xdr:from>
    <xdr:ext cx="1619250" cy="171450"/>
    <xdr:sp>
      <xdr:nvSpPr>
        <xdr:cNvPr id="9" name="UAT Migration Method 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38</xdr:row>
      <xdr:rowOff>28575</xdr:rowOff>
    </xdr:from>
    <xdr:ext cx="1619250" cy="171450"/>
    <xdr:sp>
      <xdr:nvSpPr>
        <xdr:cNvPr id="10" name="UAT Migration Method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39</xdr:row>
      <xdr:rowOff>28575</xdr:rowOff>
    </xdr:from>
    <xdr:ext cx="1619250" cy="171450"/>
    <xdr:sp>
      <xdr:nvSpPr>
        <xdr:cNvPr id="11" name="UAT Migration Method 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>
  <xdr:oneCellAnchor>
    <xdr:from>
      <xdr:col>12</xdr:col>
      <xdr:colOff>57150</xdr:colOff>
      <xdr:row>29</xdr:row>
      <xdr:rowOff>28575</xdr:rowOff>
    </xdr:from>
    <xdr:ext cx="1619250" cy="171450"/>
    <xdr:sp>
      <xdr:nvSpPr>
        <xdr:cNvPr id="1" name="PROD Migration Method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Rehost</a:t>
          </a:r>
          <a:endParaRPr/>
        </a:p>
      </xdr:txBody>
    </xdr:sp>
    <xdr:clientData/>
  </xdr:oneCellAnchor>
  <xdr:oneCellAnchor>
    <xdr:from>
      <xdr:col>12</xdr:col>
      <xdr:colOff>57150</xdr:colOff>
      <xdr:row>30</xdr:row>
      <xdr:rowOff>28575</xdr:rowOff>
    </xdr:from>
    <xdr:ext cx="1619250" cy="171450"/>
    <xdr:sp>
      <xdr:nvSpPr>
        <xdr:cNvPr id="2" name="PROD Migration Method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Replatform</a:t>
          </a:r>
          <a:endParaRPr/>
        </a:p>
      </xdr:txBody>
    </xdr:sp>
    <xdr:clientData/>
  </xdr:oneCellAnchor>
  <xdr:oneCellAnchor>
    <xdr:from>
      <xdr:col>12</xdr:col>
      <xdr:colOff>57150</xdr:colOff>
      <xdr:row>31</xdr:row>
      <xdr:rowOff>28575</xdr:rowOff>
    </xdr:from>
    <xdr:ext cx="1619250" cy="171450"/>
    <xdr:sp>
      <xdr:nvSpPr>
        <xdr:cNvPr id="3" name="PROD Migration Method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Replicate</a:t>
          </a:r>
          <a:endParaRPr/>
        </a:p>
      </xdr:txBody>
    </xdr:sp>
    <xdr:clientData/>
  </xdr:oneCellAnchor>
  <xdr:oneCellAnchor>
    <xdr:from>
      <xdr:col>12</xdr:col>
      <xdr:colOff>57150</xdr:colOff>
      <xdr:row>32</xdr:row>
      <xdr:rowOff>28575</xdr:rowOff>
    </xdr:from>
    <xdr:ext cx="1619250" cy="171450"/>
    <xdr:sp>
      <xdr:nvSpPr>
        <xdr:cNvPr id="4" name="PROD Migration Method 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33</xdr:row>
      <xdr:rowOff>28575</xdr:rowOff>
    </xdr:from>
    <xdr:ext cx="1619250" cy="171450"/>
    <xdr:sp>
      <xdr:nvSpPr>
        <xdr:cNvPr id="5" name="PROD Migration Method 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34</xdr:row>
      <xdr:rowOff>28575</xdr:rowOff>
    </xdr:from>
    <xdr:ext cx="1619250" cy="171450"/>
    <xdr:sp>
      <xdr:nvSpPr>
        <xdr:cNvPr id="6" name="PROD Migration Method 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35</xdr:row>
      <xdr:rowOff>28575</xdr:rowOff>
    </xdr:from>
    <xdr:ext cx="1619250" cy="171450"/>
    <xdr:sp>
      <xdr:nvSpPr>
        <xdr:cNvPr id="7" name="PROD Migration Method 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36</xdr:row>
      <xdr:rowOff>28575</xdr:rowOff>
    </xdr:from>
    <xdr:ext cx="1619250" cy="171450"/>
    <xdr:sp>
      <xdr:nvSpPr>
        <xdr:cNvPr id="8" name="PROD Migration Method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37</xdr:row>
      <xdr:rowOff>28575</xdr:rowOff>
    </xdr:from>
    <xdr:ext cx="1619250" cy="171450"/>
    <xdr:sp>
      <xdr:nvSpPr>
        <xdr:cNvPr id="9" name="PROD Migration Method 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38</xdr:row>
      <xdr:rowOff>28575</xdr:rowOff>
    </xdr:from>
    <xdr:ext cx="1619250" cy="171450"/>
    <xdr:sp>
      <xdr:nvSpPr>
        <xdr:cNvPr id="10" name="PROD Migration Method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39</xdr:row>
      <xdr:rowOff>28575</xdr:rowOff>
    </xdr:from>
    <xdr:ext cx="1619250" cy="171450"/>
    <xdr:sp>
      <xdr:nvSpPr>
        <xdr:cNvPr id="11" name="PROD Migration Method 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>
  <xdr:oneCellAnchor>
    <xdr:from>
      <xdr:col>12</xdr:col>
      <xdr:colOff>57150</xdr:colOff>
      <xdr:row>29</xdr:row>
      <xdr:rowOff>28575</xdr:rowOff>
    </xdr:from>
    <xdr:ext cx="1619250" cy="171450"/>
    <xdr:sp>
      <xdr:nvSpPr>
        <xdr:cNvPr id="1" name="DR Migration Method 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Rehost</a:t>
          </a:r>
          <a:endParaRPr/>
        </a:p>
      </xdr:txBody>
    </xdr:sp>
    <xdr:clientData/>
  </xdr:oneCellAnchor>
  <xdr:oneCellAnchor>
    <xdr:from>
      <xdr:col>12</xdr:col>
      <xdr:colOff>57150</xdr:colOff>
      <xdr:row>30</xdr:row>
      <xdr:rowOff>28575</xdr:rowOff>
    </xdr:from>
    <xdr:ext cx="1619250" cy="171450"/>
    <xdr:sp>
      <xdr:nvSpPr>
        <xdr:cNvPr id="2" name="DR Migration Method 2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Replatform</a:t>
          </a:r>
          <a:endParaRPr/>
        </a:p>
      </xdr:txBody>
    </xdr:sp>
    <xdr:clientData/>
  </xdr:oneCellAnchor>
  <xdr:oneCellAnchor>
    <xdr:from>
      <xdr:col>12</xdr:col>
      <xdr:colOff>57150</xdr:colOff>
      <xdr:row>31</xdr:row>
      <xdr:rowOff>28575</xdr:rowOff>
    </xdr:from>
    <xdr:ext cx="1619250" cy="171450"/>
    <xdr:sp>
      <xdr:nvSpPr>
        <xdr:cNvPr id="3" name="DR Migration Method 3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Replicate</a:t>
          </a:r>
          <a:endParaRPr/>
        </a:p>
      </xdr:txBody>
    </xdr:sp>
    <xdr:clientData/>
  </xdr:oneCellAnchor>
  <xdr:oneCellAnchor>
    <xdr:from>
      <xdr:col>12</xdr:col>
      <xdr:colOff>57150</xdr:colOff>
      <xdr:row>32</xdr:row>
      <xdr:rowOff>28575</xdr:rowOff>
    </xdr:from>
    <xdr:ext cx="1619250" cy="171450"/>
    <xdr:sp>
      <xdr:nvSpPr>
        <xdr:cNvPr id="4" name="DR Migration Method 4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33</xdr:row>
      <xdr:rowOff>28575</xdr:rowOff>
    </xdr:from>
    <xdr:ext cx="1619250" cy="171450"/>
    <xdr:sp>
      <xdr:nvSpPr>
        <xdr:cNvPr id="5" name="DR Migration Method 5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34</xdr:row>
      <xdr:rowOff>28575</xdr:rowOff>
    </xdr:from>
    <xdr:ext cx="1619250" cy="171450"/>
    <xdr:sp>
      <xdr:nvSpPr>
        <xdr:cNvPr id="6" name="DR Migration Method 6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35</xdr:row>
      <xdr:rowOff>28575</xdr:rowOff>
    </xdr:from>
    <xdr:ext cx="1619250" cy="171450"/>
    <xdr:sp>
      <xdr:nvSpPr>
        <xdr:cNvPr id="7" name="DR Migration Method 7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36</xdr:row>
      <xdr:rowOff>28575</xdr:rowOff>
    </xdr:from>
    <xdr:ext cx="1619250" cy="171450"/>
    <xdr:sp>
      <xdr:nvSpPr>
        <xdr:cNvPr id="8" name="DR Migration Method 8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37</xdr:row>
      <xdr:rowOff>28575</xdr:rowOff>
    </xdr:from>
    <xdr:ext cx="1619250" cy="171450"/>
    <xdr:sp>
      <xdr:nvSpPr>
        <xdr:cNvPr id="9" name="DR Migration Method 9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38</xdr:row>
      <xdr:rowOff>28575</xdr:rowOff>
    </xdr:from>
    <xdr:ext cx="1619250" cy="171450"/>
    <xdr:sp>
      <xdr:nvSpPr>
        <xdr:cNvPr id="10" name="DR Migration Method 10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  <xdr:oneCellAnchor>
    <xdr:from>
      <xdr:col>12</xdr:col>
      <xdr:colOff>57150</xdr:colOff>
      <xdr:row>39</xdr:row>
      <xdr:rowOff>28575</xdr:rowOff>
    </xdr:from>
    <xdr:ext cx="1619250" cy="171450"/>
    <xdr:sp>
      <xdr:nvSpPr>
        <xdr:cNvPr id="11" name="DR Migration Method 11"/>
        <xdr:cNvSpPr>
          <a:spLocks xmlns:a="http://schemas.openxmlformats.org/drawingml/2006/main" noGrp="1"/>
        </xdr:cNvSpPr>
      </xdr:nvSpPr>
      <xdr:spPr>
        <a:xfrm xmlns:a="http://schemas.openxmlformats.org/drawingml/2006/main">
          <a:off x="0" y="0"/>
          <a:ext cx="1619250" cy="171450"/>
        </a:xfrm>
        <a:prstGeom xmlns:a="http://schemas.openxmlformats.org/drawingml/2006/main" prst="rightArrow">
          <a:avLst/>
        </a:prstGeom>
        <a:solidFill xmlns:a="http://schemas.openxmlformats.org/drawingml/2006/main">
          <a:srgbClr val="5B9BD5"/>
        </a:solidFill>
        <a:ln xmlns:a="http://schemas.openxmlformats.org/drawingml/2006/main" w="9525">
          <a:solidFill>
            <a:srgbClr val="2F5597"/>
          </a:solidFill>
          <a:prstDash val="solid"/>
        </a:ln>
      </xdr:spPr>
      <xdr:txBody>
        <a:bodyPr xmlns:a="http://schemas.openxmlformats.org/drawingml/2006/main" anchor="ctr"/>
        <a:lstStyle xmlns:a="http://schemas.openxmlformats.org/drawingml/2006/main"/>
        <a:p xmlns:a="http://schemas.openxmlformats.org/drawingml/2006/main">
          <a:pPr algn="ctr"/>
          <a:r>
            <a:rPr sz="600" b="1">
              <a:solidFill>
                <a:srgbClr val="FFFFFF"/>
              </a:solidFill>
            </a:rPr>
            <a:t>Method</a:t>
          </a:r>
          <a:endParaRPr/>
        </a:p>
      </xdr:txBody>
    </xdr:sp>
    <xdr:clientData/>
  </xdr:oneCellAnchor>
</xdr:wsDr>
</file>

<file path=xl/tables/table1.xml><?xml version="1.0" encoding="utf-8"?>
<x:table xmlns:x="http://schemas.openxmlformats.org/spreadsheetml/2006/main" id="1" name="MigrationPortfolioTable" displayName="MigrationPortfolioTable" ref="A4:AE44" headerRowCount="1" totalsRowCount="0" totalsRowShown="0">
  <x:tableColumns count="31">
    <x:tableColumn id="1" name="Workload ID"/>
    <x:tableColumn id="2" name="Application Name"/>
    <x:tableColumn id="3" name="Business Unit"/>
    <x:tableColumn id="4" name="Business Owner"/>
    <x:tableColumn id="5" name="Technical Owner"/>
    <x:tableColumn id="6" name="Environment"/>
    <x:tableColumn id="7" name="Criticality"/>
    <x:tableColumn id="8" name="Source Location"/>
    <x:tableColumn id="9" name="Source Host / Component"/>
    <x:tableColumn id="10" name="Source OS / Platform"/>
    <x:tableColumn id="11" name="Source Database"/>
    <x:tableColumn id="12" name="Source IP / DNS"/>
    <x:tableColumn id="13" name="vCPU / CPU"/>
    <x:tableColumn id="14" name="Memory"/>
    <x:tableColumn id="15" name="Storage / Data Size"/>
    <x:tableColumn id="16" name="Target Location"/>
    <x:tableColumn id="17" name="Target Host / Service"/>
    <x:tableColumn id="18" name="Target OS / Platform"/>
    <x:tableColumn id="19" name="Target Database / Service"/>
    <x:tableColumn id="20" name="Migration Strategy"/>
    <x:tableColumn id="21" name="Migration Tool / Method"/>
    <x:tableColumn id="22" name="Wave ID"/>
    <x:tableColumn id="23" name="Move Group ID"/>
    <x:tableColumn id="24" name="Dependency Group"/>
    <x:tableColumn id="25" name="Downtime Window"/>
    <x:tableColumn id="26" name="Portfolio Status"/>
    <x:tableColumn id="27" name="Blocker?"/>
    <x:tableColumn id="28" name="Notes"/>
    <x:tableColumn id="29" name="Wave Assigned?"/>
    <x:tableColumn id="30" name="Target Defined?"/>
    <x:tableColumn id="31" name="Portfolio Health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WavePlannerTable" displayName="WavePlannerTable" ref="A4:W44" headerRowCount="1" totalsRowCount="0" totalsRowShown="0">
  <x:tableColumns count="23">
    <x:tableColumn id="1" name="Wave ID"/>
    <x:tableColumn id="2" name="Wave Name"/>
    <x:tableColumn id="3" name="Wave Type"/>
    <x:tableColumn id="4" name="Wave Owner"/>
    <x:tableColumn id="5" name="Environment Scope"/>
    <x:tableColumn id="6" name="Application / Workload Count"/>
    <x:tableColumn id="7" name="Move Group Count"/>
    <x:tableColumn id="8" name="Planned Start"/>
    <x:tableColumn id="9" name="Planned Cutover"/>
    <x:tableColumn id="10" name="Planned End"/>
    <x:tableColumn id="11" name="Blackout Conflict?"/>
    <x:tableColumn id="12" name="Primary Migration Pattern"/>
    <x:tableColumn id="13" name="Business Criticality"/>
    <x:tableColumn id="14" name="Dependency Count"/>
    <x:tableColumn id="15" name="Blocking Dependency Count"/>
    <x:tableColumn id="16" name="Readiness %"/>
    <x:tableColumn id="17" name="Testing %"/>
    <x:tableColumn id="18" name="Change Approved?"/>
    <x:tableColumn id="19" name="Go-No-Go Status"/>
    <x:tableColumn id="20" name="Wave Status"/>
    <x:tableColumn id="21" name="Risk Rating"/>
    <x:tableColumn id="22" name="Executive Notes"/>
    <x:tableColumn id="23" name="Days to Cutover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WaveReadinessTable" displayName="WaveReadinessTable" ref="A4:Q44" headerRowCount="1" totalsRowCount="0" totalsRowShown="0">
  <x:tableColumns count="17">
    <x:tableColumn id="1" name="Readiness ID"/>
    <x:tableColumn id="2" name="Wave ID"/>
    <x:tableColumn id="3" name="Move Group ID"/>
    <x:tableColumn id="4" name="Readiness Domain"/>
    <x:tableColumn id="5" name="Requirement / Gate"/>
    <x:tableColumn id="6" name="Required?"/>
    <x:tableColumn id="7" name="Owner"/>
    <x:tableColumn id="8" name="Evidence Required"/>
    <x:tableColumn id="9" name="Evidence Reference"/>
    <x:tableColumn id="10" name="Due Date"/>
    <x:tableColumn id="11" name="Status"/>
    <x:tableColumn id="12" name="Blocking?"/>
    <x:tableColumn id="13" name="Exception Approver"/>
    <x:tableColumn id="14" name="Exception Expiry"/>
    <x:tableColumn id="15" name="Comments"/>
    <x:tableColumn id="16" name="Overdue?"/>
    <x:tableColumn id="17" name="Blocking Failure?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ReplicationTable" displayName="ReplicationTable" ref="A4:X44" headerRowCount="1" totalsRowCount="0" totalsRowShown="0">
  <x:tableColumns count="24">
    <x:tableColumn id="1" name="Replication ID"/>
    <x:tableColumn id="2" name="Wave ID"/>
    <x:tableColumn id="3" name="Move Group ID"/>
    <x:tableColumn id="4" name="Workload ID"/>
    <x:tableColumn id="5" name="Source"/>
    <x:tableColumn id="6" name="Target"/>
    <x:tableColumn id="7" name="Data Type"/>
    <x:tableColumn id="8" name="Migration / Replication Tool"/>
    <x:tableColumn id="9" name="Replication Mode"/>
    <x:tableColumn id="10" name="Replication Start"/>
    <x:tableColumn id="11" name="Initial Sync Complete"/>
    <x:tableColumn id="12" name="Current Lag"/>
    <x:tableColumn id="13" name="Lag Threshold"/>
    <x:tableColumn id="14" name="Last Checkpoint"/>
    <x:tableColumn id="15" name="Data Validation Status"/>
    <x:tableColumn id="16" name="Final Delta Required?"/>
    <x:tableColumn id="17" name="Final Delta Start"/>
    <x:tableColumn id="18" name="Final Delta Complete"/>
    <x:tableColumn id="19" name="Replication Health"/>
    <x:tableColumn id="20" name="Cutover Ready?"/>
    <x:tableColumn id="21" name="Owner"/>
    <x:tableColumn id="22" name="Evidence / Log"/>
    <x:tableColumn id="23" name="Notes"/>
    <x:tableColumn id="24" name="Stale Checkpoint?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ChangeCABTable" displayName="ChangeCABTable" ref="A4:S44" headerRowCount="1" totalsRowCount="0" totalsRowShown="0">
  <x:tableColumns count="19">
    <x:tableColumn id="1" name="Change ID"/>
    <x:tableColumn id="2" name="External Change Ticket"/>
    <x:tableColumn id="3" name="Wave ID"/>
    <x:tableColumn id="4" name="Move Group ID"/>
    <x:tableColumn id="5" name="Change Type"/>
    <x:tableColumn id="6" name="Change Description"/>
    <x:tableColumn id="7" name="Requested Window"/>
    <x:tableColumn id="8" name="CAB Date"/>
    <x:tableColumn id="9" name="Approval Status"/>
    <x:tableColumn id="10" name="Implementation Start"/>
    <x:tableColumn id="11" name="Implementation End"/>
    <x:tableColumn id="12" name="Owner"/>
    <x:tableColumn id="13" name="Approver / CAB"/>
    <x:tableColumn id="14" name="Backout Plan Linked?"/>
    <x:tableColumn id="15" name="Validation Plan Linked?"/>
    <x:tableColumn id="16" name="Evidence / Ticket Link"/>
    <x:tableColumn id="17" name="Status"/>
    <x:tableColumn id="18" name="Notes"/>
    <x:tableColumn id="19" name="Approval Gap?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DependencyTable" displayName="DependencyTable" ref="A4:Q44" headerRowCount="1" totalsRowCount="0" totalsRowShown="0">
  <x:tableColumns count="17">
    <x:tableColumn id="1" name="Dependency ID"/>
    <x:tableColumn id="2" name="Wave ID"/>
    <x:tableColumn id="3" name="Move Group ID"/>
    <x:tableColumn id="4" name="Workload ID"/>
    <x:tableColumn id="5" name="Dependency Type"/>
    <x:tableColumn id="6" name="Depends On"/>
    <x:tableColumn id="7" name="Dependency Description"/>
    <x:tableColumn id="8" name="Internal / External"/>
    <x:tableColumn id="9" name="Blocking?"/>
    <x:tableColumn id="10" name="Owner"/>
    <x:tableColumn id="11" name="Required By"/>
    <x:tableColumn id="12" name="Status"/>
    <x:tableColumn id="13" name="Resolution / Evidence"/>
    <x:tableColumn id="14" name="Escalation Level"/>
    <x:tableColumn id="15" name="Last Updated"/>
    <x:tableColumn id="16" name="Notes"/>
    <x:tableColumn id="17" name="Overdue?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TestValidationTable" displayName="TestValidationTable" ref="A4:S44" headerRowCount="1" totalsRowCount="0" totalsRowShown="0">
  <x:tableColumns count="19">
    <x:tableColumn id="1" name="Test ID"/>
    <x:tableColumn id="2" name="Wave ID"/>
    <x:tableColumn id="3" name="Move Group ID"/>
    <x:tableColumn id="4" name="Workload ID"/>
    <x:tableColumn id="5" name="Test Phase"/>
    <x:tableColumn id="6" name="Test Type"/>
    <x:tableColumn id="7" name="Test Description"/>
    <x:tableColumn id="8" name="Expected Result"/>
    <x:tableColumn id="9" name="Required?"/>
    <x:tableColumn id="10" name="Tester / Owner"/>
    <x:tableColumn id="11" name="Planned Date"/>
    <x:tableColumn id="12" name="Actual Date"/>
    <x:tableColumn id="13" name="Result"/>
    <x:tableColumn id="14" name="Defect / Issue ID"/>
    <x:tableColumn id="15" name="Evidence"/>
    <x:tableColumn id="16" name="Business Sign-Off Required?"/>
    <x:tableColumn id="17" name="Sign-Off Status"/>
    <x:tableColumn id="18" name="Notes"/>
    <x:tableColumn id="19" name="Blocking Failed Test?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CutoverRunbookTable" displayName="CutoverRunbookTable" ref="A4:X44" headerRowCount="1" totalsRowCount="0" totalsRowShown="0">
  <x:tableColumns count="24">
    <x:tableColumn id="1" name="Cutover Task ID"/>
    <x:tableColumn id="2" name="Wave ID"/>
    <x:tableColumn id="3" name="Move Group ID"/>
    <x:tableColumn id="4" name="Sequence #"/>
    <x:tableColumn id="5" name="Phase"/>
    <x:tableColumn id="6" name="Task / Action"/>
    <x:tableColumn id="7" name="System / Component"/>
    <x:tableColumn id="8" name="Command / Procedure Reference"/>
    <x:tableColumn id="9" name="Expected Outcome"/>
    <x:tableColumn id="10" name="Predecessor Task ID"/>
    <x:tableColumn id="11" name="Owner"/>
    <x:tableColumn id="12" name="Backup Owner"/>
    <x:tableColumn id="13" name="Planned Start"/>
    <x:tableColumn id="14" name="Planned Duration (min)"/>
    <x:tableColumn id="15" name="Planned End"/>
    <x:tableColumn id="16" name="Actual Start"/>
    <x:tableColumn id="17" name="Actual End"/>
    <x:tableColumn id="18" name="Actual Duration (min)"/>
    <x:tableColumn id="19" name="Schedule Variance (min)"/>
    <x:tableColumn id="20" name="Status"/>
    <x:tableColumn id="21" name="Evidence / Log"/>
    <x:tableColumn id="22" name="Issue ID"/>
    <x:tableColumn id="23" name="Rollback Trigger?"/>
    <x:tableColumn id="24" name="Note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RIACTable" displayName="RIACTable" ref="A4:U44" headerRowCount="1" totalsRowCount="0" totalsRowShown="0">
  <x:tableColumns count="21">
    <x:tableColumn id="1" name="Record ID"/>
    <x:tableColumn id="2" name="Record Type"/>
    <x:tableColumn id="3" name="Wave ID"/>
    <x:tableColumn id="4" name="Move Group ID"/>
    <x:tableColumn id="5" name="Workload ID"/>
    <x:tableColumn id="6" name="Category"/>
    <x:tableColumn id="7" name="Title"/>
    <x:tableColumn id="8" name="Description"/>
    <x:tableColumn id="9" name="Probability"/>
    <x:tableColumn id="10" name="Impact"/>
    <x:tableColumn id="11" name="Priority / Rating"/>
    <x:tableColumn id="12" name="Blocking?"/>
    <x:tableColumn id="13" name="Owner"/>
    <x:tableColumn id="14" name="Mitigation / Resolution"/>
    <x:tableColumn id="15" name="Due Date"/>
    <x:tableColumn id="16" name="Status"/>
    <x:tableColumn id="17" name="Escalation Level"/>
    <x:tableColumn id="18" name="Evidence / Decision Ref"/>
    <x:tableColumn id="19" name="Last Updated"/>
    <x:tableColumn id="20" name="Notes"/>
    <x:tableColumn id="21" name="Overdue Action?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HypercareTable" displayName="HypercareTable" ref="A4:U44" headerRowCount="1" totalsRowCount="0" totalsRowShown="0">
  <x:tableColumns count="21">
    <x:tableColumn id="1" name="Hypercare ID"/>
    <x:tableColumn id="2" name="Wave ID"/>
    <x:tableColumn id="3" name="Workload ID"/>
    <x:tableColumn id="4" name="Hypercare Start"/>
    <x:tableColumn id="5" name="Planned End"/>
    <x:tableColumn id="6" name="Support Owner"/>
    <x:tableColumn id="7" name="Observation / Incident"/>
    <x:tableColumn id="8" name="Incident ID"/>
    <x:tableColumn id="9" name="Severity"/>
    <x:tableColumn id="10" name="Performance Baseline"/>
    <x:tableColumn id="11" name="Observed Performance"/>
    <x:tableColumn id="12" name="SLA / SLO Met?"/>
    <x:tableColumn id="13" name="Monitoring Healthy?"/>
    <x:tableColumn id="14" name="Backup Successful?"/>
    <x:tableColumn id="15" name="Batch / Scheduled Jobs Successful?"/>
    <x:tableColumn id="16" name="Open Defects"/>
    <x:tableColumn id="17" name="Exit Criteria Met?"/>
    <x:tableColumn id="18" name="Operations Acceptance"/>
    <x:tableColumn id="19" name="Status"/>
    <x:tableColumn id="20" name="Notes"/>
    <x:tableColumn id="21" name="Hypercare Exit Ready"/>
  </x:tableColumns>
  <x:tableStyleInfo name="TableStyleMedium2" showFirstColumn="0" showLastColumn="0" showRowStripes="1" showColumnStripes="0"/>
</x:table>
</file>

<file path=xl/tables/table11.xml><?xml version="1.0" encoding="utf-8"?>
<x:table xmlns:x="http://schemas.openxmlformats.org/spreadsheetml/2006/main" id="55" name="EnvironmentMigrationMapTable" displayName="EnvironmentMigrationMapTable" ref="A5:Z25" headerRowCount="1" totalsRowCount="0" totalsRowShown="0">
  <x:tableColumns count="26">
    <x:tableColumn id="1" name="Workload ID"/>
    <x:tableColumn id="2" name="Application / Service"/>
    <x:tableColumn id="3" name="Wave ID"/>
    <x:tableColumn id="4" name="Move Group ID"/>
    <x:tableColumn id="5" name="Criticality"/>
    <x:tableColumn id="6" name="Application Owner"/>
    <x:tableColumn id="7" name="Technical Owner"/>
    <x:tableColumn id="8" name="DEV Required?"/>
    <x:tableColumn id="9" name="DEV Status"/>
    <x:tableColumn id="10" name="TEST Required?"/>
    <x:tableColumn id="11" name="TEST Status"/>
    <x:tableColumn id="12" name="UAT Required?"/>
    <x:tableColumn id="13" name="UAT Status"/>
    <x:tableColumn id="14" name="PROD Required?"/>
    <x:tableColumn id="15" name="PROD Status"/>
    <x:tableColumn id="16" name="DR Required?"/>
    <x:tableColumn id="17" name="DR Status"/>
    <x:tableColumn id="18" name="Current Environment / Stage"/>
    <x:tableColumn id="19" name="Next Environment / Stage"/>
    <x:tableColumn id="20" name="Overall Migration Progress %"/>
    <x:tableColumn id="21" name="Blocking Issue?"/>
    <x:tableColumn id="22" name="Blocking Issue / Risk ID"/>
    <x:tableColumn id="23" name="Overall Migration Health"/>
    <x:tableColumn id="24" name="Target Completion Date"/>
    <x:tableColumn id="25" name="Owner"/>
    <x:tableColumn id="26" name="Notes"/>
  </x:tableColumns>
  <x:tableStyleInfo name="TableStyleMedium2" showFirstColumn="0" showLastColumn="0" showRowStripes="1" showColumnStripes="0"/>
</x:table>
</file>

<file path=xl/tables/table12.xml><?xml version="1.0" encoding="utf-8"?>
<x:table xmlns:x="http://schemas.openxmlformats.org/spreadsheetml/2006/main" id="15" name="DEVMigrationExecutionTable" displayName="DEVMigrationExecutionTable" ref="A44:O54" headerRowCount="1" totalsRowCount="0" totalsRowShown="0">
  <x:tableColumns count="15">
    <x:tableColumn id="1" name="Workload ID"/>
    <x:tableColumn id="2" name="Sequence #"/>
    <x:tableColumn id="3" name="Phase"/>
    <x:tableColumn id="4" name="Task / Activity"/>
    <x:tableColumn id="5" name="Owner"/>
    <x:tableColumn id="6" name="Predecessor / Dependency"/>
    <x:tableColumn id="7" name="Planned Start"/>
    <x:tableColumn id="8" name="Planned End"/>
    <x:tableColumn id="9" name="Actual Start"/>
    <x:tableColumn id="10" name="Actual End"/>
    <x:tableColumn id="11" name="Planned Duration (min)"/>
    <x:tableColumn id="12" name="Actual Duration (min)"/>
    <x:tableColumn id="13" name="Schedule Variance (min)"/>
    <x:tableColumn id="14" name="Status"/>
    <x:tableColumn id="15" name="Evidence / Issue Ref"/>
  </x:tableColumns>
  <x:tableStyleInfo name="TableStyleMedium2" showFirstColumn="0" showLastColumn="0" showRowStripes="1" showColumnStripes="0"/>
</x:table>
</file>

<file path=xl/tables/table13.xml><?xml version="1.0" encoding="utf-8"?>
<x:table xmlns:x="http://schemas.openxmlformats.org/spreadsheetml/2006/main" id="16" name="DEVMigrationValidationTable" displayName="DEVMigrationValidationTable" ref="A57:I76" headerRowCount="1" totalsRowCount="0" totalsRowShown="0">
  <x:tableColumns count="9">
    <x:tableColumn id="1" name="Workload ID"/>
    <x:tableColumn id="2" name="Validation Type"/>
    <x:tableColumn id="3" name="Required?"/>
    <x:tableColumn id="4" name="Result"/>
    <x:tableColumn id="5" name="Owner"/>
    <x:tableColumn id="6" name="Evidence / Link"/>
    <x:tableColumn id="7" name="Issue / Exception"/>
    <x:tableColumn id="8" name="Decision / Approval"/>
    <x:tableColumn id="9" name="Sign-Off Date"/>
  </x:tableColumns>
  <x:tableStyleInfo name="TableStyleMedium2" showFirstColumn="0" showLastColumn="0" showRowStripes="1" showColumnStripes="0"/>
</x:table>
</file>

<file path=xl/tables/table14.xml><?xml version="1.0" encoding="utf-8"?>
<x:table xmlns:x="http://schemas.openxmlformats.org/spreadsheetml/2006/main" id="17" name="DEVMigrationRollbackTable" displayName="DEVMigrationRollbackTable" ref="A80:I90" headerRowCount="1" totalsRowCount="0" totalsRowShown="0">
  <x:tableColumns count="9">
    <x:tableColumn id="1" name="Workload ID"/>
    <x:tableColumn id="2" name="Backup Required?"/>
    <x:tableColumn id="3" name="Backup Confirmed?"/>
    <x:tableColumn id="4" name="Recovery Point Confirmed?"/>
    <x:tableColumn id="5" name="Rollback Required?"/>
    <x:tableColumn id="6" name="Rollback Reference"/>
    <x:tableColumn id="7" name="Rollback Trigger / Criteria"/>
    <x:tableColumn id="8" name="Rollback Readiness"/>
    <x:tableColumn id="9" name="Owner"/>
  </x:tableColumns>
  <x:tableStyleInfo name="TableStyleMedium2" showFirstColumn="0" showLastColumn="0" showRowStripes="1" showColumnStripes="0"/>
</x:table>
</file>

<file path=xl/tables/table15.xml><?xml version="1.0" encoding="utf-8"?>
<x:table xmlns:x="http://schemas.openxmlformats.org/spreadsheetml/2006/main" id="18" name="DEVMigrationPromotionTable" displayName="DEVMigrationPromotionTable" ref="A94:I104" headerRowCount="1" totalsRowCount="0" totalsRowShown="0">
  <x:tableColumns count="9">
    <x:tableColumn id="1" name="Workload ID"/>
    <x:tableColumn id="2" name="From Environment"/>
    <x:tableColumn id="3" name="Promote / Handoff To"/>
    <x:tableColumn id="4" name="Lesson / Issue Ref"/>
    <x:tableColumn id="5" name="Lesson / Correction / Handoff"/>
    <x:tableColumn id="6" name="Impact on Next Environment"/>
    <x:tableColumn id="7" name="Owner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16.xml><?xml version="1.0" encoding="utf-8"?>
<x:table xmlns:x="http://schemas.openxmlformats.org/spreadsheetml/2006/main" id="61" name="DEVMigrationRegisterTable" displayName="DEVMigrationRegisterTable" ref="A6:R25" headerRowCount="1" totalsRowCount="0" totalsRowShown="0">
  <x:tableColumns count="18">
    <x:tableColumn id="1" name="Environment Migration Record ID"/>
    <x:tableColumn id="2" name="Workload ID"/>
    <x:tableColumn id="3" name="Wave ID"/>
    <x:tableColumn id="4" name="Move Group ID"/>
    <x:tableColumn id="5" name="Application / Service"/>
    <x:tableColumn id="6" name="Environment"/>
    <x:tableColumn id="7" name="Criticality"/>
    <x:tableColumn id="8" name="Application Owner"/>
    <x:tableColumn id="9" name="Technical Owner"/>
    <x:tableColumn id="10" name="Migration Owner"/>
    <x:tableColumn id="11" name="Planned Migration Date"/>
    <x:tableColumn id="12" name="Migration Status"/>
    <x:tableColumn id="13" name="Validation Completion %"/>
    <x:tableColumn id="14" name="Decision / Approval"/>
    <x:tableColumn id="15" name="Overall Status"/>
    <x:tableColumn id="16" name="Prior Environment Lesson / Issue Refs"/>
    <x:tableColumn id="17" name="IP"/>
    <x:tableColumn id="18" name="Comments"/>
  </x:tableColumns>
  <x:tableStyleInfo name="TableStyleMedium2" showFirstColumn="0" showLastColumn="0" showRowStripes="1" showColumnStripes="0"/>
</x:table>
</file>

<file path=xl/tables/table17.xml><?xml version="1.0" encoding="utf-8"?>
<x:table xmlns:x="http://schemas.openxmlformats.org/spreadsheetml/2006/main" id="66" name="DEVMigrationSourceTable" displayName="DEVMigrationSourceTable" ref="A29:L40" headerRowCount="1" totalsRowCount="0" totalsRowShown="0">
  <x:tableColumns count="12">
    <x:tableColumn id="1" name="Workload ID"/>
    <x:tableColumn id="2" name="Source Component / Host"/>
    <x:tableColumn id="3" name="Source Platform / Location"/>
    <x:tableColumn id="4" name="Source Environment"/>
    <x:tableColumn id="5" name="Source OS / Runtime"/>
    <x:tableColumn id="6" name="IP"/>
    <x:tableColumn id="7" name="Source Database / Data Store"/>
    <x:tableColumn id="8" name="Source Network / Endpoint"/>
    <x:tableColumn id="9" name="Source CPU / Capacity"/>
    <x:tableColumn id="10" name="Source Memory"/>
    <x:tableColumn id="11" name="Source Storage"/>
    <x:tableColumn id="12" name="Comments"/>
  </x:tableColumns>
  <x:tableStyleInfo name="TableStyleMedium2" showFirstColumn="0" showLastColumn="0" showRowStripes="1" showColumnStripes="0"/>
</x:table>
</file>

<file path=xl/tables/table18.xml><?xml version="1.0" encoding="utf-8"?>
<x:table xmlns:x="http://schemas.openxmlformats.org/spreadsheetml/2006/main" id="67" name="DEVMigrationTargetTable" displayName="DEVMigrationTargetTable" ref="Q29:AB40" headerRowCount="1" totalsRowCount="0" totalsRowShown="0">
  <x:tableColumns count="12">
    <x:tableColumn id="1" name="Workload ID"/>
    <x:tableColumn id="2" name="Target Component / Host"/>
    <x:tableColumn id="3" name="Target Platform / Location"/>
    <x:tableColumn id="4" name="Target Environment"/>
    <x:tableColumn id="5" name="Target OS / Runtime"/>
    <x:tableColumn id="6" name="IP"/>
    <x:tableColumn id="7" name="Target Database / Data Store"/>
    <x:tableColumn id="8" name="Target Network / Endpoint"/>
    <x:tableColumn id="9" name="Target CPU / Capacity"/>
    <x:tableColumn id="10" name="Target Memory"/>
    <x:tableColumn id="11" name="Target Storage"/>
    <x:tableColumn id="12" name="Comments"/>
  </x:tableColumns>
  <x:tableStyleInfo name="TableStyleMedium2" showFirstColumn="0" showLastColumn="0" showRowStripes="1" showColumnStripes="0"/>
</x:table>
</file>

<file path=xl/tables/table19.xml><?xml version="1.0" encoding="utf-8"?>
<x:table xmlns:x="http://schemas.openxmlformats.org/spreadsheetml/2006/main" id="22" name="TESTMigrationExecutionTable" displayName="TESTMigrationExecutionTable" ref="A44:O54" headerRowCount="1" totalsRowCount="0" totalsRowShown="0">
  <x:tableColumns count="15">
    <x:tableColumn id="1" name="Workload ID"/>
    <x:tableColumn id="2" name="Sequence #"/>
    <x:tableColumn id="3" name="Phase"/>
    <x:tableColumn id="4" name="Task / Activity"/>
    <x:tableColumn id="5" name="Owner"/>
    <x:tableColumn id="6" name="Predecessor / Dependency"/>
    <x:tableColumn id="7" name="Planned Start"/>
    <x:tableColumn id="8" name="Planned End"/>
    <x:tableColumn id="9" name="Actual Start"/>
    <x:tableColumn id="10" name="Actual End"/>
    <x:tableColumn id="11" name="Planned Duration (min)"/>
    <x:tableColumn id="12" name="Actual Duration (min)"/>
    <x:tableColumn id="13" name="Schedule Variance (min)"/>
    <x:tableColumn id="14" name="Status"/>
    <x:tableColumn id="15" name="Evidence / Issue Ref"/>
  </x:tableColumns>
  <x:tableStyleInfo name="TableStyleMedium2" showFirstColumn="0" showLastColumn="0" showRowStripes="1" showColumnStripes="0"/>
</x:table>
</file>

<file path=xl/tables/table20.xml><?xml version="1.0" encoding="utf-8"?>
<x:table xmlns:x="http://schemas.openxmlformats.org/spreadsheetml/2006/main" id="23" name="TESTMigrationValidationTable" displayName="TESTMigrationValidationTable" ref="A57:I76" headerRowCount="1" totalsRowCount="0" totalsRowShown="0">
  <x:tableColumns count="9">
    <x:tableColumn id="1" name="Workload ID"/>
    <x:tableColumn id="2" name="Validation Type"/>
    <x:tableColumn id="3" name="Required?"/>
    <x:tableColumn id="4" name="Result"/>
    <x:tableColumn id="5" name="Owner"/>
    <x:tableColumn id="6" name="Evidence / Link"/>
    <x:tableColumn id="7" name="Issue / Exception"/>
    <x:tableColumn id="8" name="Decision / Approval"/>
    <x:tableColumn id="9" name="Sign-Off Date"/>
  </x:tableColumns>
  <x:tableStyleInfo name="TableStyleMedium2" showFirstColumn="0" showLastColumn="0" showRowStripes="1" showColumnStripes="0"/>
</x:table>
</file>

<file path=xl/tables/table21.xml><?xml version="1.0" encoding="utf-8"?>
<x:table xmlns:x="http://schemas.openxmlformats.org/spreadsheetml/2006/main" id="24" name="TESTMigrationRollbackTable" displayName="TESTMigrationRollbackTable" ref="A80:I90" headerRowCount="1" totalsRowCount="0" totalsRowShown="0">
  <x:tableColumns count="9">
    <x:tableColumn id="1" name="Workload ID"/>
    <x:tableColumn id="2" name="Backup Required?"/>
    <x:tableColumn id="3" name="Backup Confirmed?"/>
    <x:tableColumn id="4" name="Recovery Point Confirmed?"/>
    <x:tableColumn id="5" name="Rollback Required?"/>
    <x:tableColumn id="6" name="Rollback Reference"/>
    <x:tableColumn id="7" name="Rollback Trigger / Criteria"/>
    <x:tableColumn id="8" name="Rollback Readiness"/>
    <x:tableColumn id="9" name="Owner"/>
  </x:tableColumns>
  <x:tableStyleInfo name="TableStyleMedium2" showFirstColumn="0" showLastColumn="0" showRowStripes="1" showColumnStripes="0"/>
</x:table>
</file>

<file path=xl/tables/table22.xml><?xml version="1.0" encoding="utf-8"?>
<x:table xmlns:x="http://schemas.openxmlformats.org/spreadsheetml/2006/main" id="25" name="TESTMigrationPromotionTable" displayName="TESTMigrationPromotionTable" ref="A94:I104" headerRowCount="1" totalsRowCount="0" totalsRowShown="0">
  <x:tableColumns count="9">
    <x:tableColumn id="1" name="Workload ID"/>
    <x:tableColumn id="2" name="From Environment"/>
    <x:tableColumn id="3" name="Promote / Handoff To"/>
    <x:tableColumn id="4" name="Lesson / Issue Ref"/>
    <x:tableColumn id="5" name="Lesson / Correction / Handoff"/>
    <x:tableColumn id="6" name="Impact on Next Environment"/>
    <x:tableColumn id="7" name="Owner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23.xml><?xml version="1.0" encoding="utf-8"?>
<x:table xmlns:x="http://schemas.openxmlformats.org/spreadsheetml/2006/main" id="62" name="TESTMigrationRegisterTable" displayName="TESTMigrationRegisterTable" ref="A6:R25" headerRowCount="1" totalsRowCount="0" totalsRowShown="0">
  <x:tableColumns count="18">
    <x:tableColumn id="1" name="Environment Migration Record ID"/>
    <x:tableColumn id="2" name="Workload ID"/>
    <x:tableColumn id="3" name="Wave ID"/>
    <x:tableColumn id="4" name="Move Group ID"/>
    <x:tableColumn id="5" name="Application / Service"/>
    <x:tableColumn id="6" name="Environment"/>
    <x:tableColumn id="7" name="Criticality"/>
    <x:tableColumn id="8" name="Application Owner"/>
    <x:tableColumn id="9" name="Technical Owner"/>
    <x:tableColumn id="10" name="Migration Owner"/>
    <x:tableColumn id="11" name="Planned Migration Date"/>
    <x:tableColumn id="12" name="Migration Status"/>
    <x:tableColumn id="13" name="Validation Completion %"/>
    <x:tableColumn id="14" name="Decision / Approval"/>
    <x:tableColumn id="15" name="Overall Status"/>
    <x:tableColumn id="16" name="Prior Environment Lesson / Issue Refs"/>
    <x:tableColumn id="17" name="IP"/>
    <x:tableColumn id="18" name="Comments"/>
  </x:tableColumns>
  <x:tableStyleInfo name="TableStyleMedium2" showFirstColumn="0" showLastColumn="0" showRowStripes="1" showColumnStripes="0"/>
</x:table>
</file>

<file path=xl/tables/table24.xml><?xml version="1.0" encoding="utf-8"?>
<x:table xmlns:x="http://schemas.openxmlformats.org/spreadsheetml/2006/main" id="68" name="TESTMigrationSourceTable" displayName="TESTMigrationSourceTable" ref="A29:L40" headerRowCount="1" totalsRowCount="0" totalsRowShown="0">
  <x:tableColumns count="12">
    <x:tableColumn id="1" name="Workload ID"/>
    <x:tableColumn id="2" name="Source Component / Host"/>
    <x:tableColumn id="3" name="Source Platform / Location"/>
    <x:tableColumn id="4" name="Source Environment"/>
    <x:tableColumn id="5" name="Source OS / Runtime"/>
    <x:tableColumn id="6" name="IP"/>
    <x:tableColumn id="7" name="Source Database / Data Store"/>
    <x:tableColumn id="8" name="Source Network / Endpoint"/>
    <x:tableColumn id="9" name="Source CPU / Capacity"/>
    <x:tableColumn id="10" name="Source Memory"/>
    <x:tableColumn id="11" name="Source Storage"/>
    <x:tableColumn id="12" name="Comments"/>
  </x:tableColumns>
  <x:tableStyleInfo name="TableStyleMedium2" showFirstColumn="0" showLastColumn="0" showRowStripes="1" showColumnStripes="0"/>
</x:table>
</file>

<file path=xl/tables/table25.xml><?xml version="1.0" encoding="utf-8"?>
<x:table xmlns:x="http://schemas.openxmlformats.org/spreadsheetml/2006/main" id="69" name="TESTMigrationTargetTable" displayName="TESTMigrationTargetTable" ref="Q29:AB40" headerRowCount="1" totalsRowCount="0" totalsRowShown="0">
  <x:tableColumns count="12">
    <x:tableColumn id="1" name="Workload ID"/>
    <x:tableColumn id="2" name="Target Component / Host"/>
    <x:tableColumn id="3" name="Target Platform / Location"/>
    <x:tableColumn id="4" name="Target Environment"/>
    <x:tableColumn id="5" name="Target OS / Runtime"/>
    <x:tableColumn id="6" name="IP"/>
    <x:tableColumn id="7" name="Target Database / Data Store"/>
    <x:tableColumn id="8" name="Target Network / Endpoint"/>
    <x:tableColumn id="9" name="Target CPU / Capacity"/>
    <x:tableColumn id="10" name="Target Memory"/>
    <x:tableColumn id="11" name="Target Storage"/>
    <x:tableColumn id="12" name="Comments"/>
  </x:tableColumns>
  <x:tableStyleInfo name="TableStyleMedium2" showFirstColumn="0" showLastColumn="0" showRowStripes="1" showColumnStripes="0"/>
</x:table>
</file>

<file path=xl/tables/table26.xml><?xml version="1.0" encoding="utf-8"?>
<x:table xmlns:x="http://schemas.openxmlformats.org/spreadsheetml/2006/main" id="29" name="UATMigrationExecutionTable" displayName="UATMigrationExecutionTable" ref="A44:O54" headerRowCount="1" totalsRowCount="0" totalsRowShown="0">
  <x:tableColumns count="15">
    <x:tableColumn id="1" name="Workload ID"/>
    <x:tableColumn id="2" name="Sequence #"/>
    <x:tableColumn id="3" name="Phase"/>
    <x:tableColumn id="4" name="Task / Activity"/>
    <x:tableColumn id="5" name="Owner"/>
    <x:tableColumn id="6" name="Predecessor / Dependency"/>
    <x:tableColumn id="7" name="Planned Start"/>
    <x:tableColumn id="8" name="Planned End"/>
    <x:tableColumn id="9" name="Actual Start"/>
    <x:tableColumn id="10" name="Actual End"/>
    <x:tableColumn id="11" name="Planned Duration (min)"/>
    <x:tableColumn id="12" name="Actual Duration (min)"/>
    <x:tableColumn id="13" name="Schedule Variance (min)"/>
    <x:tableColumn id="14" name="Status"/>
    <x:tableColumn id="15" name="Evidence / Issue Ref"/>
  </x:tableColumns>
  <x:tableStyleInfo name="TableStyleMedium2" showFirstColumn="0" showLastColumn="0" showRowStripes="1" showColumnStripes="0"/>
</x:table>
</file>

<file path=xl/tables/table27.xml><?xml version="1.0" encoding="utf-8"?>
<x:table xmlns:x="http://schemas.openxmlformats.org/spreadsheetml/2006/main" id="30" name="UATMigrationValidationTable" displayName="UATMigrationValidationTable" ref="A57:I76" headerRowCount="1" totalsRowCount="0" totalsRowShown="0">
  <x:tableColumns count="9">
    <x:tableColumn id="1" name="Workload ID"/>
    <x:tableColumn id="2" name="Validation Type"/>
    <x:tableColumn id="3" name="Required?"/>
    <x:tableColumn id="4" name="Result"/>
    <x:tableColumn id="5" name="Owner"/>
    <x:tableColumn id="6" name="Evidence / Link"/>
    <x:tableColumn id="7" name="Issue / Exception"/>
    <x:tableColumn id="8" name="Decision / Approval"/>
    <x:tableColumn id="9" name="Sign-Off Date"/>
  </x:tableColumns>
  <x:tableStyleInfo name="TableStyleMedium2" showFirstColumn="0" showLastColumn="0" showRowStripes="1" showColumnStripes="0"/>
</x:table>
</file>

<file path=xl/tables/table28.xml><?xml version="1.0" encoding="utf-8"?>
<x:table xmlns:x="http://schemas.openxmlformats.org/spreadsheetml/2006/main" id="31" name="UATMigrationRollbackTable" displayName="UATMigrationRollbackTable" ref="A80:I90" headerRowCount="1" totalsRowCount="0" totalsRowShown="0">
  <x:tableColumns count="9">
    <x:tableColumn id="1" name="Workload ID"/>
    <x:tableColumn id="2" name="Backup Required?"/>
    <x:tableColumn id="3" name="Backup Confirmed?"/>
    <x:tableColumn id="4" name="Recovery Point Confirmed?"/>
    <x:tableColumn id="5" name="Rollback Required?"/>
    <x:tableColumn id="6" name="Rollback Reference"/>
    <x:tableColumn id="7" name="Rollback Trigger / Criteria"/>
    <x:tableColumn id="8" name="Rollback Readiness"/>
    <x:tableColumn id="9" name="Owner"/>
  </x:tableColumns>
  <x:tableStyleInfo name="TableStyleMedium2" showFirstColumn="0" showLastColumn="0" showRowStripes="1" showColumnStripes="0"/>
</x:table>
</file>

<file path=xl/tables/table29.xml><?xml version="1.0" encoding="utf-8"?>
<x:table xmlns:x="http://schemas.openxmlformats.org/spreadsheetml/2006/main" id="32" name="UATMigrationPromotionTable" displayName="UATMigrationPromotionTable" ref="A94:I104" headerRowCount="1" totalsRowCount="0" totalsRowShown="0">
  <x:tableColumns count="9">
    <x:tableColumn id="1" name="Workload ID"/>
    <x:tableColumn id="2" name="From Environment"/>
    <x:tableColumn id="3" name="Promote / Handoff To"/>
    <x:tableColumn id="4" name="Lesson / Issue Ref"/>
    <x:tableColumn id="5" name="Lesson / Correction / Handoff"/>
    <x:tableColumn id="6" name="Impact on Next Environment"/>
    <x:tableColumn id="7" name="Owner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30.xml><?xml version="1.0" encoding="utf-8"?>
<x:table xmlns:x="http://schemas.openxmlformats.org/spreadsheetml/2006/main" id="63" name="UATMigrationRegisterTable" displayName="UATMigrationRegisterTable" ref="A6:R25" headerRowCount="1" totalsRowCount="0" totalsRowShown="0">
  <x:tableColumns count="18">
    <x:tableColumn id="1" name="Environment Migration Record ID"/>
    <x:tableColumn id="2" name="Workload ID"/>
    <x:tableColumn id="3" name="Wave ID"/>
    <x:tableColumn id="4" name="Move Group ID"/>
    <x:tableColumn id="5" name="Application / Service"/>
    <x:tableColumn id="6" name="Environment"/>
    <x:tableColumn id="7" name="Criticality"/>
    <x:tableColumn id="8" name="Application Owner"/>
    <x:tableColumn id="9" name="Technical Owner"/>
    <x:tableColumn id="10" name="Migration Owner"/>
    <x:tableColumn id="11" name="Planned Migration Date"/>
    <x:tableColumn id="12" name="Migration Status"/>
    <x:tableColumn id="13" name="Validation Completion %"/>
    <x:tableColumn id="14" name="Decision / Approval"/>
    <x:tableColumn id="15" name="Overall Status"/>
    <x:tableColumn id="16" name="Prior Environment Lesson / Issue Refs"/>
    <x:tableColumn id="17" name="IP"/>
    <x:tableColumn id="18" name="Comments"/>
  </x:tableColumns>
  <x:tableStyleInfo name="TableStyleMedium2" showFirstColumn="0" showLastColumn="0" showRowStripes="1" showColumnStripes="0"/>
</x:table>
</file>

<file path=xl/tables/table31.xml><?xml version="1.0" encoding="utf-8"?>
<x:table xmlns:x="http://schemas.openxmlformats.org/spreadsheetml/2006/main" id="70" name="UATMigrationSourceTable" displayName="UATMigrationSourceTable" ref="A29:L40" headerRowCount="1" totalsRowCount="0" totalsRowShown="0">
  <x:tableColumns count="12">
    <x:tableColumn id="1" name="Workload ID"/>
    <x:tableColumn id="2" name="Source Component / Host"/>
    <x:tableColumn id="3" name="Source Platform / Location"/>
    <x:tableColumn id="4" name="Source Environment"/>
    <x:tableColumn id="5" name="Source OS / Runtime"/>
    <x:tableColumn id="6" name="IP"/>
    <x:tableColumn id="7" name="Source Database / Data Store"/>
    <x:tableColumn id="8" name="Source Network / Endpoint"/>
    <x:tableColumn id="9" name="Source CPU / Capacity"/>
    <x:tableColumn id="10" name="Source Memory"/>
    <x:tableColumn id="11" name="Source Storage"/>
    <x:tableColumn id="12" name="Comments"/>
  </x:tableColumns>
  <x:tableStyleInfo name="TableStyleMedium2" showFirstColumn="0" showLastColumn="0" showRowStripes="1" showColumnStripes="0"/>
</x:table>
</file>

<file path=xl/tables/table32.xml><?xml version="1.0" encoding="utf-8"?>
<x:table xmlns:x="http://schemas.openxmlformats.org/spreadsheetml/2006/main" id="71" name="UATMigrationTargetTable" displayName="UATMigrationTargetTable" ref="Q29:AB40" headerRowCount="1" totalsRowCount="0" totalsRowShown="0">
  <x:tableColumns count="12">
    <x:tableColumn id="1" name="Workload ID"/>
    <x:tableColumn id="2" name="Target Component / Host"/>
    <x:tableColumn id="3" name="Target Platform / Location"/>
    <x:tableColumn id="4" name="Target Environment"/>
    <x:tableColumn id="5" name="Target OS / Runtime"/>
    <x:tableColumn id="6" name="IP"/>
    <x:tableColumn id="7" name="Target Database / Data Store"/>
    <x:tableColumn id="8" name="Target Network / Endpoint"/>
    <x:tableColumn id="9" name="Target CPU / Capacity"/>
    <x:tableColumn id="10" name="Target Memory"/>
    <x:tableColumn id="11" name="Target Storage"/>
    <x:tableColumn id="12" name="Comments"/>
  </x:tableColumns>
  <x:tableStyleInfo name="TableStyleMedium2" showFirstColumn="0" showLastColumn="0" showRowStripes="1" showColumnStripes="0"/>
</x:table>
</file>

<file path=xl/tables/table33.xml><?xml version="1.0" encoding="utf-8"?>
<x:table xmlns:x="http://schemas.openxmlformats.org/spreadsheetml/2006/main" id="36" name="PRODMigrationExecutionTable" displayName="PRODMigrationExecutionTable" ref="A44:O54" headerRowCount="1" totalsRowCount="0" totalsRowShown="0">
  <x:tableColumns count="15">
    <x:tableColumn id="1" name="Workload ID"/>
    <x:tableColumn id="2" name="Sequence #"/>
    <x:tableColumn id="3" name="Phase"/>
    <x:tableColumn id="4" name="Task / Activity"/>
    <x:tableColumn id="5" name="Owner"/>
    <x:tableColumn id="6" name="Predecessor / Dependency"/>
    <x:tableColumn id="7" name="Planned Start"/>
    <x:tableColumn id="8" name="Planned End"/>
    <x:tableColumn id="9" name="Actual Start"/>
    <x:tableColumn id="10" name="Actual End"/>
    <x:tableColumn id="11" name="Planned Duration (min)"/>
    <x:tableColumn id="12" name="Actual Duration (min)"/>
    <x:tableColumn id="13" name="Schedule Variance (min)"/>
    <x:tableColumn id="14" name="Status"/>
    <x:tableColumn id="15" name="Evidence / Issue Ref"/>
  </x:tableColumns>
  <x:tableStyleInfo name="TableStyleMedium2" showFirstColumn="0" showLastColumn="0" showRowStripes="1" showColumnStripes="0"/>
</x:table>
</file>

<file path=xl/tables/table34.xml><?xml version="1.0" encoding="utf-8"?>
<x:table xmlns:x="http://schemas.openxmlformats.org/spreadsheetml/2006/main" id="37" name="PRODMigrationValidationTable" displayName="PRODMigrationValidationTable" ref="A57:I76" headerRowCount="1" totalsRowCount="0" totalsRowShown="0">
  <x:tableColumns count="9">
    <x:tableColumn id="1" name="Workload ID"/>
    <x:tableColumn id="2" name="Validation Type"/>
    <x:tableColumn id="3" name="Required?"/>
    <x:tableColumn id="4" name="Result"/>
    <x:tableColumn id="5" name="Owner"/>
    <x:tableColumn id="6" name="Evidence / Link"/>
    <x:tableColumn id="7" name="Issue / Exception"/>
    <x:tableColumn id="8" name="Decision / Approval"/>
    <x:tableColumn id="9" name="Sign-Off Date"/>
  </x:tableColumns>
  <x:tableStyleInfo name="TableStyleMedium2" showFirstColumn="0" showLastColumn="0" showRowStripes="1" showColumnStripes="0"/>
</x:table>
</file>

<file path=xl/tables/table35.xml><?xml version="1.0" encoding="utf-8"?>
<x:table xmlns:x="http://schemas.openxmlformats.org/spreadsheetml/2006/main" id="38" name="PRODMigrationRollbackTable" displayName="PRODMigrationRollbackTable" ref="A80:I90" headerRowCount="1" totalsRowCount="0" totalsRowShown="0">
  <x:tableColumns count="9">
    <x:tableColumn id="1" name="Workload ID"/>
    <x:tableColumn id="2" name="Backup Required?"/>
    <x:tableColumn id="3" name="Backup Confirmed?"/>
    <x:tableColumn id="4" name="Recovery Point Confirmed?"/>
    <x:tableColumn id="5" name="Rollback Required?"/>
    <x:tableColumn id="6" name="Rollback Reference"/>
    <x:tableColumn id="7" name="Rollback Trigger / Criteria"/>
    <x:tableColumn id="8" name="Rollback Readiness"/>
    <x:tableColumn id="9" name="Owner"/>
  </x:tableColumns>
  <x:tableStyleInfo name="TableStyleMedium2" showFirstColumn="0" showLastColumn="0" showRowStripes="1" showColumnStripes="0"/>
</x:table>
</file>

<file path=xl/tables/table36.xml><?xml version="1.0" encoding="utf-8"?>
<x:table xmlns:x="http://schemas.openxmlformats.org/spreadsheetml/2006/main" id="39" name="PRODMigrationPromotionTable" displayName="PRODMigrationPromotionTable" ref="A94:I104" headerRowCount="1" totalsRowCount="0" totalsRowShown="0">
  <x:tableColumns count="9">
    <x:tableColumn id="1" name="Workload ID"/>
    <x:tableColumn id="2" name="From Environment"/>
    <x:tableColumn id="3" name="Promote / Handoff To"/>
    <x:tableColumn id="4" name="Lesson / Issue Ref"/>
    <x:tableColumn id="5" name="Lesson / Correction / Handoff"/>
    <x:tableColumn id="6" name="Impact on Next Environment"/>
    <x:tableColumn id="7" name="Owner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37.xml><?xml version="1.0" encoding="utf-8"?>
<x:table xmlns:x="http://schemas.openxmlformats.org/spreadsheetml/2006/main" id="64" name="PRODMigrationRegisterTable" displayName="PRODMigrationRegisterTable" ref="A6:R25" headerRowCount="1" totalsRowCount="0" totalsRowShown="0">
  <x:tableColumns count="18">
    <x:tableColumn id="1" name="Environment Migration Record ID"/>
    <x:tableColumn id="2" name="Workload ID"/>
    <x:tableColumn id="3" name="Wave ID"/>
    <x:tableColumn id="4" name="Move Group ID"/>
    <x:tableColumn id="5" name="Application / Service"/>
    <x:tableColumn id="6" name="Environment"/>
    <x:tableColumn id="7" name="Criticality"/>
    <x:tableColumn id="8" name="Application Owner"/>
    <x:tableColumn id="9" name="Technical Owner"/>
    <x:tableColumn id="10" name="Migration Owner"/>
    <x:tableColumn id="11" name="Planned Migration Date"/>
    <x:tableColumn id="12" name="Migration Status"/>
    <x:tableColumn id="13" name="Validation Completion %"/>
    <x:tableColumn id="14" name="Decision / Approval"/>
    <x:tableColumn id="15" name="Overall Status"/>
    <x:tableColumn id="16" name="Prior Environment Lesson / Issue Refs"/>
    <x:tableColumn id="17" name="IP"/>
    <x:tableColumn id="18" name="Comments"/>
  </x:tableColumns>
  <x:tableStyleInfo name="TableStyleMedium2" showFirstColumn="0" showLastColumn="0" showRowStripes="1" showColumnStripes="0"/>
</x:table>
</file>

<file path=xl/tables/table38.xml><?xml version="1.0" encoding="utf-8"?>
<x:table xmlns:x="http://schemas.openxmlformats.org/spreadsheetml/2006/main" id="72" name="PRODMigrationSourceTable" displayName="PRODMigrationSourceTable" ref="A29:L40" headerRowCount="1" totalsRowCount="0" totalsRowShown="0">
  <x:tableColumns count="12">
    <x:tableColumn id="1" name="Workload ID"/>
    <x:tableColumn id="2" name="Source Component / Host"/>
    <x:tableColumn id="3" name="Source Platform / Location"/>
    <x:tableColumn id="4" name="Source Environment"/>
    <x:tableColumn id="5" name="Source OS / Runtime"/>
    <x:tableColumn id="6" name="IP"/>
    <x:tableColumn id="7" name="Source Database / Data Store"/>
    <x:tableColumn id="8" name="Source Network / Endpoint"/>
    <x:tableColumn id="9" name="Source CPU / Capacity"/>
    <x:tableColumn id="10" name="Source Memory"/>
    <x:tableColumn id="11" name="Source Storage"/>
    <x:tableColumn id="12" name="Comments"/>
  </x:tableColumns>
  <x:tableStyleInfo name="TableStyleMedium2" showFirstColumn="0" showLastColumn="0" showRowStripes="1" showColumnStripes="0"/>
</x:table>
</file>

<file path=xl/tables/table39.xml><?xml version="1.0" encoding="utf-8"?>
<x:table xmlns:x="http://schemas.openxmlformats.org/spreadsheetml/2006/main" id="73" name="PRODMigrationTargetTable" displayName="PRODMigrationTargetTable" ref="Q29:AB40" headerRowCount="1" totalsRowCount="0" totalsRowShown="0">
  <x:tableColumns count="12">
    <x:tableColumn id="1" name="Workload ID"/>
    <x:tableColumn id="2" name="Target Component / Host"/>
    <x:tableColumn id="3" name="Target Platform / Location"/>
    <x:tableColumn id="4" name="Target Environment"/>
    <x:tableColumn id="5" name="Target OS / Runtime"/>
    <x:tableColumn id="6" name="IP"/>
    <x:tableColumn id="7" name="Target Database / Data Store"/>
    <x:tableColumn id="8" name="Target Network / Endpoint"/>
    <x:tableColumn id="9" name="Target CPU / Capacity"/>
    <x:tableColumn id="10" name="Target Memory"/>
    <x:tableColumn id="11" name="Target Storage"/>
    <x:tableColumn id="12" name="Comments"/>
  </x:tableColumns>
  <x:tableStyleInfo name="TableStyleMedium2" showFirstColumn="0" showLastColumn="0" showRowStripes="1" showColumnStripes="0"/>
</x:table>
</file>

<file path=xl/tables/table40.xml><?xml version="1.0" encoding="utf-8"?>
<x:table xmlns:x="http://schemas.openxmlformats.org/spreadsheetml/2006/main" id="51" name="DRMigrationExecutionTable" displayName="DRMigrationExecutionTable" ref="A44:O54" headerRowCount="1" totalsRowCount="0" totalsRowShown="0">
  <x:tableColumns count="15">
    <x:tableColumn id="1" name="Workload ID"/>
    <x:tableColumn id="2" name="Sequence #"/>
    <x:tableColumn id="3" name="Phase"/>
    <x:tableColumn id="4" name="Task / Activity"/>
    <x:tableColumn id="5" name="Owner"/>
    <x:tableColumn id="6" name="Predecessor / Dependency"/>
    <x:tableColumn id="7" name="Planned Start"/>
    <x:tableColumn id="8" name="Planned End"/>
    <x:tableColumn id="9" name="Actual Start"/>
    <x:tableColumn id="10" name="Actual End"/>
    <x:tableColumn id="11" name="Planned Duration (min)"/>
    <x:tableColumn id="12" name="Actual Duration (min)"/>
    <x:tableColumn id="13" name="Schedule Variance (min)"/>
    <x:tableColumn id="14" name="Status"/>
    <x:tableColumn id="15" name="Evidence / Issue Ref"/>
  </x:tableColumns>
  <x:tableStyleInfo name="TableStyleMedium2" showFirstColumn="0" showLastColumn="0" showRowStripes="1" showColumnStripes="0"/>
</x:table>
</file>

<file path=xl/tables/table41.xml><?xml version="1.0" encoding="utf-8"?>
<x:table xmlns:x="http://schemas.openxmlformats.org/spreadsheetml/2006/main" id="52" name="DRMigrationValidationTable" displayName="DRMigrationValidationTable" ref="A57:I76" headerRowCount="1" totalsRowCount="0" totalsRowShown="0">
  <x:tableColumns count="9">
    <x:tableColumn id="1" name="Workload ID"/>
    <x:tableColumn id="2" name="Validation Type"/>
    <x:tableColumn id="3" name="Required?"/>
    <x:tableColumn id="4" name="Result"/>
    <x:tableColumn id="5" name="Owner"/>
    <x:tableColumn id="6" name="Evidence / Link"/>
    <x:tableColumn id="7" name="Issue / Exception"/>
    <x:tableColumn id="8" name="Decision / Approval"/>
    <x:tableColumn id="9" name="Sign-Off Date"/>
  </x:tableColumns>
  <x:tableStyleInfo name="TableStyleMedium2" showFirstColumn="0" showLastColumn="0" showRowStripes="1" showColumnStripes="0"/>
</x:table>
</file>

<file path=xl/tables/table42.xml><?xml version="1.0" encoding="utf-8"?>
<x:table xmlns:x="http://schemas.openxmlformats.org/spreadsheetml/2006/main" id="53" name="DRMigrationRollbackTable" displayName="DRMigrationRollbackTable" ref="A80:I90" headerRowCount="1" totalsRowCount="0" totalsRowShown="0">
  <x:tableColumns count="9">
    <x:tableColumn id="1" name="Workload ID"/>
    <x:tableColumn id="2" name="Backup Required?"/>
    <x:tableColumn id="3" name="Backup Confirmed?"/>
    <x:tableColumn id="4" name="Recovery Point Confirmed?"/>
    <x:tableColumn id="5" name="Rollback Required?"/>
    <x:tableColumn id="6" name="Rollback Reference"/>
    <x:tableColumn id="7" name="Rollback Trigger / Criteria"/>
    <x:tableColumn id="8" name="Rollback Readiness"/>
    <x:tableColumn id="9" name="Owner"/>
  </x:tableColumns>
  <x:tableStyleInfo name="TableStyleMedium2" showFirstColumn="0" showLastColumn="0" showRowStripes="1" showColumnStripes="0"/>
</x:table>
</file>

<file path=xl/tables/table43.xml><?xml version="1.0" encoding="utf-8"?>
<x:table xmlns:x="http://schemas.openxmlformats.org/spreadsheetml/2006/main" id="54" name="DRMigrationPromotionTable" displayName="DRMigrationPromotionTable" ref="A94:I104" headerRowCount="1" totalsRowCount="0" totalsRowShown="0">
  <x:tableColumns count="9">
    <x:tableColumn id="1" name="Workload ID"/>
    <x:tableColumn id="2" name="From Environment"/>
    <x:tableColumn id="3" name="Promote / Handoff To"/>
    <x:tableColumn id="4" name="Lesson / Issue Ref"/>
    <x:tableColumn id="5" name="Lesson / Correction / Handoff"/>
    <x:tableColumn id="6" name="Impact on Next Environment"/>
    <x:tableColumn id="7" name="Owner"/>
    <x:tableColumn id="8" name="Status"/>
    <x:tableColumn id="9" name="Notes"/>
  </x:tableColumns>
  <x:tableStyleInfo name="TableStyleMedium2" showFirstColumn="0" showLastColumn="0" showRowStripes="1" showColumnStripes="0"/>
</x:table>
</file>

<file path=xl/tables/table44.xml><?xml version="1.0" encoding="utf-8"?>
<x:table xmlns:x="http://schemas.openxmlformats.org/spreadsheetml/2006/main" id="65" name="DRMigrationRegisterTable" displayName="DRMigrationRegisterTable" ref="A6:R25" headerRowCount="1" totalsRowCount="0" totalsRowShown="0">
  <x:tableColumns count="18">
    <x:tableColumn id="1" name="Environment Migration Record ID"/>
    <x:tableColumn id="2" name="Workload ID"/>
    <x:tableColumn id="3" name="Wave ID"/>
    <x:tableColumn id="4" name="Move Group ID"/>
    <x:tableColumn id="5" name="Application / Service"/>
    <x:tableColumn id="6" name="Environment"/>
    <x:tableColumn id="7" name="Criticality"/>
    <x:tableColumn id="8" name="Application Owner"/>
    <x:tableColumn id="9" name="Technical Owner"/>
    <x:tableColumn id="10" name="Migration Owner"/>
    <x:tableColumn id="11" name="Planned Migration Date"/>
    <x:tableColumn id="12" name="Migration Status"/>
    <x:tableColumn id="13" name="Validation Completion %"/>
    <x:tableColumn id="14" name="Decision / Approval"/>
    <x:tableColumn id="15" name="Overall Status"/>
    <x:tableColumn id="16" name="Prior Environment Lesson / Issue Refs"/>
    <x:tableColumn id="17" name="IP"/>
    <x:tableColumn id="18" name="Comments"/>
  </x:tableColumns>
  <x:tableStyleInfo name="TableStyleMedium2" showFirstColumn="0" showLastColumn="0" showRowStripes="1" showColumnStripes="0"/>
</x:table>
</file>

<file path=xl/tables/table45.xml><?xml version="1.0" encoding="utf-8"?>
<x:table xmlns:x="http://schemas.openxmlformats.org/spreadsheetml/2006/main" id="74" name="DRMigrationSourceTable" displayName="DRMigrationSourceTable" ref="A29:L40" headerRowCount="1" totalsRowCount="0" totalsRowShown="0">
  <x:tableColumns count="12">
    <x:tableColumn id="1" name="Workload ID"/>
    <x:tableColumn id="2" name="Source Component / Host"/>
    <x:tableColumn id="3" name="Source Platform / Location"/>
    <x:tableColumn id="4" name="Source Environment"/>
    <x:tableColumn id="5" name="Source OS / Runtime"/>
    <x:tableColumn id="6" name="IP"/>
    <x:tableColumn id="7" name="Source Database / Data Store"/>
    <x:tableColumn id="8" name="Source Network / Endpoint"/>
    <x:tableColumn id="9" name="Source CPU / Capacity"/>
    <x:tableColumn id="10" name="Source Memory"/>
    <x:tableColumn id="11" name="Source Storage"/>
    <x:tableColumn id="12" name="Comments"/>
  </x:tableColumns>
  <x:tableStyleInfo name="TableStyleMedium2" showFirstColumn="0" showLastColumn="0" showRowStripes="1" showColumnStripes="0"/>
</x:table>
</file>

<file path=xl/tables/table46.xml><?xml version="1.0" encoding="utf-8"?>
<x:table xmlns:x="http://schemas.openxmlformats.org/spreadsheetml/2006/main" id="75" name="DRMigrationTargetTable" displayName="DRMigrationTargetTable" ref="Q29:AB40" headerRowCount="1" totalsRowCount="0" totalsRowShown="0">
  <x:tableColumns count="12">
    <x:tableColumn id="1" name="Workload ID"/>
    <x:tableColumn id="2" name="Target Component / Host"/>
    <x:tableColumn id="3" name="Target Platform / Location"/>
    <x:tableColumn id="4" name="Target Environment"/>
    <x:tableColumn id="5" name="Target OS / Runtime"/>
    <x:tableColumn id="6" name="IP"/>
    <x:tableColumn id="7" name="Target Database / Data Store"/>
    <x:tableColumn id="8" name="Target Network / Endpoint"/>
    <x:tableColumn id="9" name="Target CPU / Capacity"/>
    <x:tableColumn id="10" name="Target Memory"/>
    <x:tableColumn id="11" name="Target Storage"/>
    <x:tableColumn id="12" name="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d36ce68f406546c9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1.xml" Id="Rf910d3380d434fe5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2.xml" Id="R4260cd13d2554e3c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3.xml" Id="R8bd90ba51ed0453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4.xml" Id="R302953ecbafd4677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5.xml" Id="R3e35c8ca7532482a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table" Target="/xl/tables/table6.xml" Id="R78d7d505084c4c03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table" Target="/xl/tables/table7.xml" Id="R1ecfedcfba654dfd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table" Target="/xl/tables/table8.xml" Id="Rfee23bfdbd5b40be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table" Target="/xl/tables/table9.xml" Id="Rf06fc1c897e64569" /></Relationships>
</file>

<file path=xl/worksheets/_rels/sheet21.xml.rels>&#65279;<?xml version="1.0" encoding="utf-8"?><Relationships xmlns="http://schemas.openxmlformats.org/package/2006/relationships"><Relationship Type="http://schemas.openxmlformats.org/officeDocument/2006/relationships/table" Target="/xl/tables/table10.xml" Id="R18300e02fc86485a" /></Relationships>
</file>

<file path=xl/worksheets/_rels/sheet26.xml.rels>&#65279;<?xml version="1.0" encoding="utf-8"?><Relationships xmlns="http://schemas.openxmlformats.org/package/2006/relationships"><Relationship Type="http://schemas.openxmlformats.org/officeDocument/2006/relationships/table" Target="/xl/tables/table11.xml" Id="R5fe7274eb6f64712" /></Relationships>
</file>

<file path=xl/worksheets/_rels/sheet27.xml.rels>&#65279;<?xml version="1.0" encoding="utf-8"?><Relationships xmlns="http://schemas.openxmlformats.org/package/2006/relationships"><Relationship Type="http://schemas.openxmlformats.org/officeDocument/2006/relationships/drawing" Target="/xl/drawings/drawing2.xml" Id="R5582e9f23f394ac1" /><Relationship Type="http://schemas.openxmlformats.org/officeDocument/2006/relationships/table" Target="/xl/tables/table12.xml" Id="Rce47a51a49dd45ec" /><Relationship Type="http://schemas.openxmlformats.org/officeDocument/2006/relationships/table" Target="/xl/tables/table13.xml" Id="R0f3e539026bb4435" /><Relationship Type="http://schemas.openxmlformats.org/officeDocument/2006/relationships/table" Target="/xl/tables/table14.xml" Id="Rcd3f0e06b71c4735" /><Relationship Type="http://schemas.openxmlformats.org/officeDocument/2006/relationships/table" Target="/xl/tables/table15.xml" Id="Rcd10dd813c3a4da5" /><Relationship Type="http://schemas.openxmlformats.org/officeDocument/2006/relationships/table" Target="/xl/tables/table16.xml" Id="R8e539b20bc95470f" /><Relationship Type="http://schemas.openxmlformats.org/officeDocument/2006/relationships/table" Target="/xl/tables/table17.xml" Id="Rc096dd8fa481447e" /><Relationship Type="http://schemas.openxmlformats.org/officeDocument/2006/relationships/table" Target="/xl/tables/table18.xml" Id="R4b512ab187714204" /></Relationships>
</file>

<file path=xl/worksheets/_rels/sheet28.xml.rels>&#65279;<?xml version="1.0" encoding="utf-8"?><Relationships xmlns="http://schemas.openxmlformats.org/package/2006/relationships"><Relationship Type="http://schemas.openxmlformats.org/officeDocument/2006/relationships/drawing" Target="/xl/drawings/drawing3.xml" Id="Ra9118e23aa19472f" /><Relationship Type="http://schemas.openxmlformats.org/officeDocument/2006/relationships/table" Target="/xl/tables/table19.xml" Id="Rc900bda9348d4688" /><Relationship Type="http://schemas.openxmlformats.org/officeDocument/2006/relationships/table" Target="/xl/tables/table20.xml" Id="R9ed367e095554f6c" /><Relationship Type="http://schemas.openxmlformats.org/officeDocument/2006/relationships/table" Target="/xl/tables/table21.xml" Id="Rd1afd19351f74f4d" /><Relationship Type="http://schemas.openxmlformats.org/officeDocument/2006/relationships/table" Target="/xl/tables/table22.xml" Id="R5efbb2d253034634" /><Relationship Type="http://schemas.openxmlformats.org/officeDocument/2006/relationships/table" Target="/xl/tables/table23.xml" Id="R42cee1ad314c4557" /><Relationship Type="http://schemas.openxmlformats.org/officeDocument/2006/relationships/table" Target="/xl/tables/table24.xml" Id="R2a02ef870f9c4cd8" /><Relationship Type="http://schemas.openxmlformats.org/officeDocument/2006/relationships/table" Target="/xl/tables/table25.xml" Id="R408aa053ca1f4c84" /></Relationships>
</file>

<file path=xl/worksheets/_rels/sheet29.xml.rels>&#65279;<?xml version="1.0" encoding="utf-8"?><Relationships xmlns="http://schemas.openxmlformats.org/package/2006/relationships"><Relationship Type="http://schemas.openxmlformats.org/officeDocument/2006/relationships/drawing" Target="/xl/drawings/drawing4.xml" Id="R0a012cbe4b5d4c64" /><Relationship Type="http://schemas.openxmlformats.org/officeDocument/2006/relationships/table" Target="/xl/tables/table26.xml" Id="Rd84b8eaea401405b" /><Relationship Type="http://schemas.openxmlformats.org/officeDocument/2006/relationships/table" Target="/xl/tables/table27.xml" Id="R218e412fb1ae48bf" /><Relationship Type="http://schemas.openxmlformats.org/officeDocument/2006/relationships/table" Target="/xl/tables/table28.xml" Id="Rb327f1254c1248f9" /><Relationship Type="http://schemas.openxmlformats.org/officeDocument/2006/relationships/table" Target="/xl/tables/table29.xml" Id="R273ee88a6cd942ba" /><Relationship Type="http://schemas.openxmlformats.org/officeDocument/2006/relationships/table" Target="/xl/tables/table30.xml" Id="R06382d45fa074994" /><Relationship Type="http://schemas.openxmlformats.org/officeDocument/2006/relationships/table" Target="/xl/tables/table31.xml" Id="Rc3e4b903ee074caa" /><Relationship Type="http://schemas.openxmlformats.org/officeDocument/2006/relationships/table" Target="/xl/tables/table32.xml" Id="R88b6c104e139403f" /></Relationships>
</file>

<file path=xl/worksheets/_rels/sheet30.xml.rels>&#65279;<?xml version="1.0" encoding="utf-8"?><Relationships xmlns="http://schemas.openxmlformats.org/package/2006/relationships"><Relationship Type="http://schemas.openxmlformats.org/officeDocument/2006/relationships/drawing" Target="/xl/drawings/drawing5.xml" Id="R074b86fe045844a8" /><Relationship Type="http://schemas.openxmlformats.org/officeDocument/2006/relationships/table" Target="/xl/tables/table33.xml" Id="R8b6700de54e941bf" /><Relationship Type="http://schemas.openxmlformats.org/officeDocument/2006/relationships/table" Target="/xl/tables/table34.xml" Id="R025f2bb9a15b4357" /><Relationship Type="http://schemas.openxmlformats.org/officeDocument/2006/relationships/table" Target="/xl/tables/table35.xml" Id="R02f3ccf014ca4f02" /><Relationship Type="http://schemas.openxmlformats.org/officeDocument/2006/relationships/table" Target="/xl/tables/table36.xml" Id="R099ea9e0ee5e4736" /><Relationship Type="http://schemas.openxmlformats.org/officeDocument/2006/relationships/table" Target="/xl/tables/table37.xml" Id="Rcd6e7e11e1c743ee" /><Relationship Type="http://schemas.openxmlformats.org/officeDocument/2006/relationships/table" Target="/xl/tables/table38.xml" Id="Rc9213ec6685b4b63" /><Relationship Type="http://schemas.openxmlformats.org/officeDocument/2006/relationships/table" Target="/xl/tables/table39.xml" Id="R20cf6caa57d84f9f" /></Relationships>
</file>

<file path=xl/worksheets/_rels/sheet31.xml.rels>&#65279;<?xml version="1.0" encoding="utf-8"?><Relationships xmlns="http://schemas.openxmlformats.org/package/2006/relationships"><Relationship Type="http://schemas.openxmlformats.org/officeDocument/2006/relationships/drawing" Target="/xl/drawings/drawing6.xml" Id="Rf56d8224401645ca" /><Relationship Type="http://schemas.openxmlformats.org/officeDocument/2006/relationships/table" Target="/xl/tables/table40.xml" Id="R8f60c8f2196c4c8b" /><Relationship Type="http://schemas.openxmlformats.org/officeDocument/2006/relationships/table" Target="/xl/tables/table41.xml" Id="Rf1381fcd2c244281" /><Relationship Type="http://schemas.openxmlformats.org/officeDocument/2006/relationships/table" Target="/xl/tables/table42.xml" Id="Rf0f5dd56ddfb4298" /><Relationship Type="http://schemas.openxmlformats.org/officeDocument/2006/relationships/table" Target="/xl/tables/table43.xml" Id="Rc9fa200b734749b7" /><Relationship Type="http://schemas.openxmlformats.org/officeDocument/2006/relationships/table" Target="/xl/tables/table44.xml" Id="Ra21479fc9bd34771" /><Relationship Type="http://schemas.openxmlformats.org/officeDocument/2006/relationships/table" Target="/xl/tables/table45.xml" Id="Rea1e566e1b4d426c" /><Relationship Type="http://schemas.openxmlformats.org/officeDocument/2006/relationships/table" Target="/xl/tables/table46.xml" Id="Rd09fcc86c04348e1" /></Relationships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8" customHeight="1">
      <x:c r="A1" s="6" t="str">
        <x:v>MWC MIGRATION WAVE &amp; CUTOVER WORKBOOK</x:v>
      </x:c>
      <x:c r="B1" s="6"/>
      <x:c r="C1" s="6"/>
      <x:c r="D1" s="6"/>
      <x:c r="E1" s="6"/>
      <x:c r="F1" s="6"/>
      <x:c r="G1" s="6"/>
      <x:c r="H1" s="6"/>
    </x:row>
    <x:row r="2" ht="30" customHeight="1">
      <x:c r="A2" s="12" t="str">
        <x:v>Turn approved architecture into controlled, traceable migration execution.</x:v>
      </x:c>
      <x:c r="B2" s="12"/>
      <x:c r="C2" s="12"/>
      <x:c r="D2" s="12"/>
      <x:c r="E2" s="12"/>
      <x:c r="F2" s="12"/>
      <x:c r="G2" s="12"/>
      <x:c r="H2" s="12"/>
    </x:row>
    <x:row r="4" ht="36" customHeight="1">
      <x:c r="A4" s="20" t="str">
        <x:v>SECTION</x:v>
      </x:c>
      <x:c r="B4" s="20" t="str">
        <x:v>GUIDANCE</x:v>
      </x:c>
    </x:row>
    <x:row r="5">
      <x:c r="A5" s="26" t="str">
        <x:v>Workbook Purpose</x:v>
      </x:c>
      <x:c r="B5" s="26" t="str">
        <x:v>Converts an approved architecture and migration handoff into controlled execution across waves, move groups, readiness, build, replication, cutover, validation, stabilization, decommissioning and closure.</x:v>
      </x:c>
    </x:row>
    <x:row r="6">
      <x:c r="A6" s="26" t="str">
        <x:v>Recommended Workflow</x:v>
      </x:c>
      <x:c r="B6" s="26" t="str">
        <x:v>Architecture Handoff → Migration Portfolio → Wave / Move Group → Environment Migration Map → DEV → TEST → UAT → PROD → DR → Cutover / Validation → Hypercare → Close.</x:v>
      </x:c>
    </x:row>
    <x:row r="7">
      <x:c r="A7" s="26" t="str">
        <x:v>Sample Rows</x:v>
      </x:c>
      <x:c r="B7" s="26" t="str">
        <x:v>Yellow-tinted records are fictional examples. Replace or clear them before using the workbook for a client or project.</x:v>
      </x:c>
    </x:row>
    <x:row r="8">
      <x:c r="A8" s="26" t="str">
        <x:v>ID Convention</x:v>
      </x:c>
      <x:c r="B8" s="26" t="str">
        <x:v>Use stable IDs: APP, WAV, MG, DEP, BLD, REP, CHG, TST, CUT, RIA, VAL, HYP, CLS, LSN, SIO.</x:v>
      </x:c>
    </x:row>
    <x:row r="9">
      <x:c r="A9" s="26" t="str">
        <x:v>Status Legend</x:v>
      </x:c>
      <x:c r="B9" s="26" t="str">
        <x:v>Green = ready/complete/pass; Amber = in progress/at risk/conditional; Red = blocked/fail/no-go; Gray = not started/N/A.</x:v>
      </x:c>
    </x:row>
    <x:row r="10">
      <x:c r="A10" s="26" t="str">
        <x:v>Architecture Handoff Boundary</x:v>
      </x:c>
      <x:c r="B10" s="26" t="str">
        <x:v>Architecture defines the approved strategy, target, prerequisites, RTO/RPO, acceptance criteria and rollback requirement. This workbook executes the move.</x:v>
      </x:c>
    </x:row>
    <x:row r="11">
      <x:c r="A11" s="26" t="str">
        <x:v>Cloud-Neutral Usage</x:v>
      </x:c>
      <x:c r="B11" s="26" t="str">
        <x:v>Use the neutral fields for AWS, Azure, GCP, OCI, VMware/private cloud, data-center consolidation, hybrid or multi-cloud migrations.</x:v>
      </x:c>
    </x:row>
    <x:row r="12">
      <x:c r="A12" s="26" t="str">
        <x:v>Commercial License / Version</x:v>
      </x:c>
      <x:c r="B12" s="26" t="str">
        <x:v>Version 4.0 • © 2026 Modernize Without Compromise. Licensed for purchaser internal/client delivery use; redistribution or resale is prohibited.</x:v>
      </x:c>
    </x:row>
    <x:row r="13">
      <x:c r="A13" s="187" t="str">
        <x:v>Environment Migration Map</x:v>
      </x:c>
      <x:c r="B13" s="183" t="str">
        <x:v>Use the editable control table to declare which environments are Required, Not Required or N/A and track progression for each workload.</x:v>
      </x:c>
    </x:row>
    <x:row r="14">
      <x:c r="A14" s="188" t="str">
        <x:v>Environment Tables</x:v>
      </x:c>
      <x:c r="B14" s="184" t="str">
        <x:v>DEV, TEST, UAT, PROD and DR use compact editable Excel tables: workload register, AS-IS source, TO-BE target, IP and comments, execution tasks, validation, rollback and lessons/promotion.</x:v>
      </x:c>
      <x:c r="C14" s="30"/>
      <x:c r="D14" s="30"/>
      <x:c r="E14" s="30"/>
      <x:c r="F14" s="30"/>
      <x:c r="G14" s="30"/>
      <x:c r="H14" s="30"/>
    </x:row>
    <x:row r="15">
      <x:c r="A15" s="187" t="str">
        <x:v>N/A / Not Required</x:v>
      </x:c>
      <x:c r="B15" s="183" t="str">
        <x:v>Do not artificially complete environments that do not apply. Mark them Not Required or N/A; progress is calculated only across required environments.</x:v>
      </x:c>
    </x:row>
    <x:row r="16">
      <x:c r="A16" s="190" t="str">
        <x:v>1. HANDOFF</x:v>
      </x:c>
      <x:c r="B16" s="190" t="str">
        <x:v>2. PLAN WAVES</x:v>
      </x:c>
      <x:c r="C16" s="190" t="str">
        <x:v>3. MAP ENVIRONMENTS</x:v>
      </x:c>
      <x:c r="D16" s="190" t="str">
        <x:v>4. DEV</x:v>
      </x:c>
      <x:c r="E16" s="190" t="str">
        <x:v>5. TEST</x:v>
      </x:c>
      <x:c r="F16" s="190" t="str">
        <x:v>6. UAT</x:v>
      </x:c>
      <x:c r="G16" s="190" t="str">
        <x:v>7. PROD / DR</x:v>
      </x:c>
      <x:c r="H16" s="190" t="str">
        <x:v>8. VALIDATE / CLOSE</x:v>
      </x:c>
    </x:row>
    <x:row r="17">
      <x:c r="A17" s="192" t="str">
        <x:v>Approved architecture</x:v>
      </x:c>
      <x:c r="B17" s="192" t="str">
        <x:v>Portfolio + waves</x:v>
      </x:c>
      <x:c r="C17" s="192" t="str">
        <x:v>Required / N/A</x:v>
      </x:c>
      <x:c r="D17" s="192" t="str">
        <x:v>Prove pattern</x:v>
      </x:c>
      <x:c r="E17" s="192" t="str">
        <x:v>Prove repeatability</x:v>
      </x:c>
      <x:c r="F17" s="192" t="str">
        <x:v>Prove business</x:v>
      </x:c>
      <x:c r="G17" s="192" t="str">
        <x:v>Controlled cutover + recovery readiness</x:v>
      </x:c>
      <x:c r="H17" s="192" t="str">
        <x:v>Hypercare + closure</x:v>
      </x:c>
    </x:row>
  </x:sheetData>
  <x:mergeCells>
    <x:mergeCell ref="A1:H1"/>
    <x:mergeCell ref="A2:H2"/>
    <x:mergeCell ref="A14:H1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28" hidden="0" customWidth="1"/>
    <x:col min="3" max="3" width="20" hidden="0" customWidth="1"/>
    <x:col min="4" max="4" width="16" hidden="0" customWidth="1"/>
    <x:col min="5" max="5" width="16" hidden="0" customWidth="1"/>
    <x:col min="6" max="6" width="16" hidden="0" customWidth="1"/>
    <x:col min="7" max="7" width="18" hidden="0" customWidth="1"/>
    <x:col min="8" max="8" width="14" hidden="0" customWidth="1"/>
  </x:cols>
  <x:sheetData>
    <x:row r="1" ht="28" customHeight="1">
      <x:c r="A1" s="68" t="str">
        <x:v>MIGRATION DASHBOARD</x:v>
      </x:c>
      <x:c r="B1" s="68"/>
      <x:c r="C1" s="68"/>
      <x:c r="D1" s="68"/>
      <x:c r="E1" s="68"/>
      <x:c r="F1" s="68"/>
      <x:c r="G1" s="68"/>
      <x:c r="H1" s="68"/>
      <x:c r="I1" s="69"/>
      <x:c r="J1" s="69"/>
      <x:c r="K1" s="69"/>
      <x:c r="L1" s="69"/>
      <x:c r="M1" s="69"/>
      <x:c r="N1" s="69"/>
      <x:c r="O1" s="69"/>
      <x:c r="P1" s="69"/>
      <x:c r="Q1" s="69"/>
    </x:row>
    <x:row r="2" ht="30" customHeight="1">
      <x:c r="A2" s="12" t="str">
        <x:v>Executive and migration-lead view of portfolio progress, wave readiness, blockers, testing, replication and upcoming cutovers.</x:v>
      </x:c>
      <x:c r="B2" s="12"/>
      <x:c r="C2" s="12"/>
      <x:c r="D2" s="12"/>
      <x:c r="E2" s="12"/>
      <x:c r="F2" s="12"/>
      <x:c r="G2" s="12"/>
      <x:c r="H2" s="12"/>
      <x:c r="I2" s="69"/>
      <x:c r="J2" s="69"/>
      <x:c r="K2" s="69"/>
      <x:c r="L2" s="69"/>
      <x:c r="M2" s="69"/>
      <x:c r="N2" s="69"/>
      <x:c r="O2" s="69"/>
      <x:c r="P2" s="69"/>
      <x:c r="Q2" s="69"/>
    </x:row>
    <x:row r="3">
      <x:c r="A3" s="69"/>
      <x:c r="B3" s="69"/>
      <x:c r="C3" s="69"/>
      <x:c r="D3" s="69"/>
      <x:c r="E3" s="69"/>
      <x:c r="F3" s="69"/>
      <x:c r="G3" s="69"/>
      <x:c r="H3" s="69"/>
      <x:c r="I3" s="69"/>
      <x:c r="J3" s="69"/>
      <x:c r="K3" s="69"/>
      <x:c r="L3" s="69"/>
      <x:c r="M3" s="69"/>
      <x:c r="N3" s="69"/>
      <x:c r="O3" s="69"/>
      <x:c r="P3" s="69"/>
      <x:c r="Q3" s="69"/>
    </x:row>
    <x:row r="4">
      <x:c r="A4" s="70" t="str">
        <x:v>Total Workloads</x:v>
      </x:c>
      <x:c r="B4" s="70"/>
      <x:c r="C4" s="70" t="str">
        <x:v>Total Waves</x:v>
      </x:c>
      <x:c r="D4" s="70"/>
      <x:c r="E4" s="70" t="str">
        <x:v>Ready Workloads</x:v>
      </x:c>
      <x:c r="F4" s="70"/>
      <x:c r="G4" s="70" t="str">
        <x:v>Blocked Workloads</x:v>
      </x:c>
      <x:c r="H4" s="70"/>
      <x:c r="I4" s="70" t="str">
        <x:v>Upcoming Cutovers</x:v>
      </x:c>
      <x:c r="J4" s="70"/>
      <x:c r="K4" s="69"/>
      <x:c r="L4" s="69"/>
      <x:c r="M4" s="69"/>
      <x:c r="N4" s="69"/>
      <x:c r="O4" s="69"/>
      <x:c r="P4" s="69"/>
      <x:c r="Q4" s="69"/>
    </x:row>
    <x:row r="5">
      <x:c r="A5" s="71" t="n">
        <x:f>COUNTIF('Migration Portfolio'!A5:A44,"&lt;&gt;")</x:f>
        <x:v>1</x:v>
      </x:c>
      <x:c r="B5" s="71"/>
      <x:c r="C5" s="71" t="n">
        <x:f>COUNTIF('Wave Planner'!A5:A44,"&lt;&gt;")</x:f>
        <x:v>1</x:v>
      </x:c>
      <x:c r="D5" s="71"/>
      <x:c r="E5" s="71" t="n">
        <x:f>COUNTIF('Migration Portfolio'!Z5:Z44,"Ready")</x:f>
        <x:v>0</x:v>
      </x:c>
      <x:c r="F5" s="71"/>
      <x:c r="G5" s="71" t="n">
        <x:f>COUNTIF('Migration Portfolio'!AA5:AA44,"Yes")</x:f>
        <x:v>0</x:v>
      </x:c>
      <x:c r="H5" s="71"/>
      <x:c r="I5" s="71" t="n">
        <x:f>COUNTIFS('Wave Planner'!I5:I44,"&gt;="&amp;TODAY(),'Wave Planner'!I5:I44,"&lt;="&amp;TODAY()+14)</x:f>
        <x:v>1</x:v>
      </x:c>
      <x:c r="J5" s="71"/>
      <x:c r="K5" s="69"/>
      <x:c r="L5" s="69"/>
      <x:c r="M5" s="69"/>
      <x:c r="N5" s="69"/>
      <x:c r="O5" s="69"/>
      <x:c r="P5" s="69"/>
      <x:c r="Q5" s="69"/>
    </x:row>
    <x:row r="6">
      <x:c r="A6" s="69"/>
      <x:c r="B6" s="69"/>
      <x:c r="C6" s="69"/>
      <x:c r="D6" s="69"/>
      <x:c r="E6" s="69"/>
      <x:c r="F6" s="69"/>
      <x:c r="G6" s="69"/>
      <x:c r="H6" s="69"/>
      <x:c r="I6" s="69"/>
      <x:c r="J6" s="69"/>
      <x:c r="K6" s="69"/>
      <x:c r="L6" s="69"/>
      <x:c r="M6" s="69"/>
      <x:c r="N6" s="69"/>
      <x:c r="O6" s="69"/>
      <x:c r="P6" s="69"/>
      <x:c r="Q6" s="69"/>
    </x:row>
    <x:row r="7">
      <x:c r="A7" s="70" t="str">
        <x:v>Replication Active</x:v>
      </x:c>
      <x:c r="B7" s="70"/>
      <x:c r="C7" s="70" t="str">
        <x:v>Testing Pass %</x:v>
      </x:c>
      <x:c r="D7" s="70"/>
      <x:c r="E7" s="70" t="str">
        <x:v>Open Critical Issues</x:v>
      </x:c>
      <x:c r="F7" s="70"/>
      <x:c r="G7" s="70" t="str">
        <x:v>Waves in Hypercare</x:v>
      </x:c>
      <x:c r="H7" s="70"/>
      <x:c r="I7" s="70" t="str">
        <x:v>Completed Workloads</x:v>
      </x:c>
      <x:c r="J7" s="70"/>
      <x:c r="K7" s="69"/>
      <x:c r="L7" s="69"/>
      <x:c r="M7" s="69"/>
      <x:c r="N7" s="69"/>
      <x:c r="O7" s="69"/>
      <x:c r="P7" s="69"/>
      <x:c r="Q7" s="69"/>
    </x:row>
    <x:row r="8">
      <x:c r="A8" s="71" t="n">
        <x:f>COUNTIFS('Replication &amp; Data Sync'!S5:S44,"Healthy")+COUNTIFS('Replication &amp; Data Sync'!S5:S44,"Warning")</x:f>
        <x:v>1</x:v>
      </x:c>
      <x:c r="B8" s="71"/>
      <x:c r="C8" s="72" t="n">
        <x:f>IFERROR(COUNTIF('Test Plan &amp; Validation'!M5:M44,"Pass")/COUNTIFS('Test Plan &amp; Validation'!I5:I44,"Required"),0)</x:f>
        <x:v>1</x:v>
      </x:c>
      <x:c r="D8" s="72"/>
      <x:c r="E8" s="71" t="n">
        <x:f>COUNTIFS('Risks Issues &amp; Actions'!J5:J44,"Critical",'Risks Issues &amp; Actions'!P5:P44,"&lt;&gt;Closed",'Risks Issues &amp; Actions'!P5:P44,"&lt;&gt;Resolved")</x:f>
        <x:v>1</x:v>
      </x:c>
      <x:c r="F8" s="71"/>
      <x:c r="G8" s="71" t="n">
        <x:f>COUNTIF('Wave Planner'!T5:T44,"Hypercare")</x:f>
        <x:v>0</x:v>
      </x:c>
      <x:c r="H8" s="71"/>
      <x:c r="I8" s="71" t="n">
        <x:f>COUNTIF('Migration Portfolio'!Z5:Z44,"Complete")</x:f>
        <x:v>0</x:v>
      </x:c>
      <x:c r="J8" s="71"/>
      <x:c r="K8" s="69"/>
      <x:c r="L8" s="69"/>
      <x:c r="M8" s="69"/>
      <x:c r="N8" s="69"/>
      <x:c r="O8" s="69"/>
      <x:c r="P8" s="69"/>
      <x:c r="Q8" s="69"/>
    </x:row>
    <x:row r="9">
      <x:c r="A9" s="69"/>
      <x:c r="B9" s="69"/>
      <x:c r="C9" s="69"/>
      <x:c r="D9" s="69"/>
      <x:c r="E9" s="69"/>
      <x:c r="F9" s="69"/>
      <x:c r="G9" s="69"/>
      <x:c r="H9" s="69"/>
      <x:c r="I9" s="69"/>
      <x:c r="J9" s="69"/>
      <x:c r="K9" s="69"/>
      <x:c r="L9" s="69"/>
      <x:c r="M9" s="69"/>
      <x:c r="N9" s="69"/>
      <x:c r="O9" s="69"/>
      <x:c r="P9" s="69"/>
      <x:c r="Q9" s="69"/>
    </x:row>
    <x:row r="10">
      <x:c r="A10" s="69"/>
      <x:c r="B10" s="69"/>
      <x:c r="C10" s="69"/>
      <x:c r="D10" s="69"/>
      <x:c r="E10" s="69"/>
      <x:c r="F10" s="69"/>
      <x:c r="G10" s="69"/>
      <x:c r="H10" s="69"/>
      <x:c r="I10" s="69"/>
      <x:c r="J10" s="69"/>
      <x:c r="K10" s="69"/>
      <x:c r="L10" s="69"/>
      <x:c r="M10" s="69"/>
      <x:c r="N10" s="69"/>
      <x:c r="O10" s="69"/>
      <x:c r="P10" s="69"/>
      <x:c r="Q10" s="69"/>
    </x:row>
    <x:row r="11" ht="36" customHeight="1">
      <x:c r="A11" s="20" t="str">
        <x:v>Wave ID</x:v>
      </x:c>
      <x:c r="B11" s="20" t="str">
        <x:v>Wave Name</x:v>
      </x:c>
      <x:c r="C11" s="20" t="str">
        <x:v>Planned Cutover</x:v>
      </x:c>
      <x:c r="D11" s="20" t="str">
        <x:v>Readiness %</x:v>
      </x:c>
      <x:c r="E11" s="20" t="str">
        <x:v>Blocking Deps</x:v>
      </x:c>
      <x:c r="F11" s="20" t="str">
        <x:v>Go-No-Go</x:v>
      </x:c>
      <x:c r="G11" s="20" t="str">
        <x:v>Status</x:v>
      </x:c>
      <x:c r="H11" s="20" t="str">
        <x:v>Risk</x:v>
      </x:c>
      <x:c r="I11" s="69"/>
      <x:c r="J11" s="20" t="str">
        <x:v>Lifecycle</x:v>
      </x:c>
      <x:c r="K11" s="20" t="str">
        <x:v>Workloads</x:v>
      </x:c>
      <x:c r="L11" s="69"/>
      <x:c r="M11" s="69"/>
      <x:c r="N11" s="69"/>
      <x:c r="O11" s="69"/>
      <x:c r="P11" s="69"/>
      <x:c r="Q11" s="69"/>
    </x:row>
    <x:row r="12">
      <x:c r="A12" s="58" t="str">
        <x:f>IF('Wave Planner'!A5="","",'Wave Planner'!A5)</x:f>
        <x:v>WAV-003</x:v>
      </x:c>
      <x:c r="B12" s="58" t="str">
        <x:f>IF('Wave Planner'!A5="","",'Wave Planner'!B5)</x:f>
        <x:v>Customer Platforms - Production</x:v>
      </x:c>
      <x:c r="C12" s="60" t="n">
        <x:f>IF('Wave Planner'!A5="","",'Wave Planner'!I5)</x:f>
        <x:v>46277.916666666664</x:v>
      </x:c>
      <x:c r="D12" s="64" t="n">
        <x:f>IF('Wave Planner'!A5="","",'Wave Planner'!P5)</x:f>
        <x:v>0</x:v>
      </x:c>
      <x:c r="E12" s="58" t="n">
        <x:f>IF('Wave Planner'!A5="","",'Wave Planner'!O5)</x:f>
        <x:v>1</x:v>
      </x:c>
      <x:c r="F12" s="58" t="str">
        <x:f>IF('Wave Planner'!A5="","",'Wave Planner'!S5)</x:f>
        <x:v>Pending</x:v>
      </x:c>
      <x:c r="G12" s="58" t="str">
        <x:f>IF('Wave Planner'!A5="","",'Wave Planner'!T5)</x:f>
        <x:v>Preparing</x:v>
      </x:c>
      <x:c r="H12" s="58" t="str">
        <x:f>IF('Wave Planner'!A5="","",'Wave Planner'!U5)</x:f>
        <x:v>Amber</x:v>
      </x:c>
      <x:c r="I12" s="69"/>
      <x:c r="J12" s="69" t="str">
        <x:v>Planned</x:v>
      </x:c>
      <x:c r="K12" s="69" t="n">
        <x:f>COUNTIF('Migration Portfolio'!Z5:Z44,J12)</x:f>
        <x:v>0</x:v>
      </x:c>
      <x:c r="L12" s="69"/>
      <x:c r="M12" s="69"/>
      <x:c r="N12" s="69"/>
      <x:c r="O12" s="69"/>
      <x:c r="P12" s="69"/>
      <x:c r="Q12" s="69"/>
    </x:row>
    <x:row r="13">
      <x:c r="A13" s="26" t="str">
        <x:f>IF('Wave Planner'!A6="","",'Wave Planner'!A6)</x:f>
      </x:c>
      <x:c r="B13" s="26" t="str">
        <x:f>IF('Wave Planner'!A6="","",'Wave Planner'!B6)</x:f>
      </x:c>
      <x:c r="C13" s="61" t="str">
        <x:f>IF('Wave Planner'!A6="","",'Wave Planner'!I6)</x:f>
      </x:c>
      <x:c r="D13" s="65" t="str">
        <x:f>IF('Wave Planner'!A6="","",'Wave Planner'!P6)</x:f>
      </x:c>
      <x:c r="E13" s="26" t="str">
        <x:f>IF('Wave Planner'!A6="","",'Wave Planner'!O6)</x:f>
      </x:c>
      <x:c r="F13" s="26" t="str">
        <x:f>IF('Wave Planner'!A6="","",'Wave Planner'!S6)</x:f>
      </x:c>
      <x:c r="G13" s="26" t="str">
        <x:f>IF('Wave Planner'!A6="","",'Wave Planner'!T6)</x:f>
      </x:c>
      <x:c r="H13" s="26" t="str">
        <x:f>IF('Wave Planner'!A6="","",'Wave Planner'!U6)</x:f>
      </x:c>
      <x:c r="I13" s="69"/>
      <x:c r="J13" s="69" t="str">
        <x:v>Preparing</x:v>
      </x:c>
      <x:c r="K13" s="69" t="n">
        <x:f>COUNTIF('Migration Portfolio'!Z5:Z44,J13)</x:f>
        <x:v>1</x:v>
      </x:c>
      <x:c r="L13" s="69"/>
      <x:c r="M13" s="69"/>
      <x:c r="N13" s="69"/>
      <x:c r="O13" s="69"/>
      <x:c r="P13" s="69"/>
      <x:c r="Q13" s="69"/>
    </x:row>
    <x:row r="14">
      <x:c r="A14" s="26" t="str">
        <x:f>IF('Wave Planner'!A7="","",'Wave Planner'!A7)</x:f>
      </x:c>
      <x:c r="B14" s="26" t="str">
        <x:f>IF('Wave Planner'!A7="","",'Wave Planner'!B7)</x:f>
      </x:c>
      <x:c r="C14" s="61" t="str">
        <x:f>IF('Wave Planner'!A7="","",'Wave Planner'!I7)</x:f>
      </x:c>
      <x:c r="D14" s="65" t="str">
        <x:f>IF('Wave Planner'!A7="","",'Wave Planner'!P7)</x:f>
      </x:c>
      <x:c r="E14" s="26" t="str">
        <x:f>IF('Wave Planner'!A7="","",'Wave Planner'!O7)</x:f>
      </x:c>
      <x:c r="F14" s="26" t="str">
        <x:f>IF('Wave Planner'!A7="","",'Wave Planner'!S7)</x:f>
      </x:c>
      <x:c r="G14" s="26" t="str">
        <x:f>IF('Wave Planner'!A7="","",'Wave Planner'!T7)</x:f>
      </x:c>
      <x:c r="H14" s="26" t="str">
        <x:f>IF('Wave Planner'!A7="","",'Wave Planner'!U7)</x:f>
      </x:c>
      <x:c r="I14" s="69"/>
      <x:c r="J14" s="69" t="str">
        <x:v>Replicating</x:v>
      </x:c>
      <x:c r="K14" s="69" t="n">
        <x:f>COUNTIF('Migration Portfolio'!Z5:Z44,J14)</x:f>
        <x:v>0</x:v>
      </x:c>
      <x:c r="L14" s="69"/>
      <x:c r="M14" s="69"/>
      <x:c r="N14" s="69"/>
      <x:c r="O14" s="69"/>
      <x:c r="P14" s="69"/>
      <x:c r="Q14" s="69"/>
    </x:row>
    <x:row r="15">
      <x:c r="A15" s="26" t="str">
        <x:f>IF('Wave Planner'!A8="","",'Wave Planner'!A8)</x:f>
      </x:c>
      <x:c r="B15" s="26" t="str">
        <x:f>IF('Wave Planner'!A8="","",'Wave Planner'!B8)</x:f>
      </x:c>
      <x:c r="C15" s="61" t="str">
        <x:f>IF('Wave Planner'!A8="","",'Wave Planner'!I8)</x:f>
      </x:c>
      <x:c r="D15" s="65" t="str">
        <x:f>IF('Wave Planner'!A8="","",'Wave Planner'!P8)</x:f>
      </x:c>
      <x:c r="E15" s="26" t="str">
        <x:f>IF('Wave Planner'!A8="","",'Wave Planner'!O8)</x:f>
      </x:c>
      <x:c r="F15" s="26" t="str">
        <x:f>IF('Wave Planner'!A8="","",'Wave Planner'!S8)</x:f>
      </x:c>
      <x:c r="G15" s="26" t="str">
        <x:f>IF('Wave Planner'!A8="","",'Wave Planner'!T8)</x:f>
      </x:c>
      <x:c r="H15" s="26" t="str">
        <x:f>IF('Wave Planner'!A8="","",'Wave Planner'!U8)</x:f>
      </x:c>
      <x:c r="I15" s="69"/>
      <x:c r="J15" s="69" t="str">
        <x:v>Ready</x:v>
      </x:c>
      <x:c r="K15" s="69" t="n">
        <x:f>COUNTIF('Migration Portfolio'!Z5:Z44,J15)</x:f>
        <x:v>0</x:v>
      </x:c>
      <x:c r="L15" s="69"/>
      <x:c r="M15" s="69"/>
      <x:c r="N15" s="69"/>
      <x:c r="O15" s="69"/>
      <x:c r="P15" s="69"/>
      <x:c r="Q15" s="69"/>
    </x:row>
    <x:row r="16">
      <x:c r="A16" s="26" t="str">
        <x:f>IF('Wave Planner'!A9="","",'Wave Planner'!A9)</x:f>
      </x:c>
      <x:c r="B16" s="26" t="str">
        <x:f>IF('Wave Planner'!A9="","",'Wave Planner'!B9)</x:f>
      </x:c>
      <x:c r="C16" s="61" t="str">
        <x:f>IF('Wave Planner'!A9="","",'Wave Planner'!I9)</x:f>
      </x:c>
      <x:c r="D16" s="65" t="str">
        <x:f>IF('Wave Planner'!A9="","",'Wave Planner'!P9)</x:f>
      </x:c>
      <x:c r="E16" s="26" t="str">
        <x:f>IF('Wave Planner'!A9="","",'Wave Planner'!O9)</x:f>
      </x:c>
      <x:c r="F16" s="26" t="str">
        <x:f>IF('Wave Planner'!A9="","",'Wave Planner'!S9)</x:f>
      </x:c>
      <x:c r="G16" s="26" t="str">
        <x:f>IF('Wave Planner'!A9="","",'Wave Planner'!T9)</x:f>
      </x:c>
      <x:c r="H16" s="26" t="str">
        <x:f>IF('Wave Planner'!A9="","",'Wave Planner'!U9)</x:f>
      </x:c>
      <x:c r="I16" s="69"/>
      <x:c r="J16" s="69" t="str">
        <x:v>Cutover</x:v>
      </x:c>
      <x:c r="K16" s="69" t="n">
        <x:f>COUNTIF('Migration Portfolio'!Z5:Z44,J16)</x:f>
        <x:v>0</x:v>
      </x:c>
      <x:c r="L16" s="69"/>
      <x:c r="M16" s="69"/>
      <x:c r="N16" s="69"/>
      <x:c r="O16" s="69"/>
      <x:c r="P16" s="69"/>
      <x:c r="Q16" s="69"/>
    </x:row>
    <x:row r="17">
      <x:c r="A17" s="69"/>
      <x:c r="B17" s="69"/>
      <x:c r="C17" s="69"/>
      <x:c r="D17" s="69"/>
      <x:c r="E17" s="69"/>
      <x:c r="F17" s="69"/>
      <x:c r="G17" s="69"/>
      <x:c r="H17" s="69"/>
      <x:c r="I17" s="69"/>
      <x:c r="J17" s="69" t="str">
        <x:v>Validating</x:v>
      </x:c>
      <x:c r="K17" s="69" t="n">
        <x:f>COUNTIF('Migration Portfolio'!Z5:Z44,J17)</x:f>
        <x:v>0</x:v>
      </x:c>
      <x:c r="L17" s="69"/>
      <x:c r="M17" s="69"/>
      <x:c r="N17" s="69"/>
      <x:c r="O17" s="69"/>
      <x:c r="P17" s="69"/>
      <x:c r="Q17" s="69"/>
    </x:row>
    <x:row r="18">
      <x:c r="A18" s="69"/>
      <x:c r="B18" s="69"/>
      <x:c r="C18" s="69"/>
      <x:c r="D18" s="69"/>
      <x:c r="E18" s="69"/>
      <x:c r="F18" s="69"/>
      <x:c r="G18" s="69"/>
      <x:c r="H18" s="69"/>
      <x:c r="I18" s="69"/>
      <x:c r="J18" s="69" t="str">
        <x:v>Hypercare</x:v>
      </x:c>
      <x:c r="K18" s="69" t="n">
        <x:f>COUNTIF('Migration Portfolio'!Z5:Z44,J18)</x:f>
        <x:v>0</x:v>
      </x:c>
      <x:c r="L18" s="69"/>
      <x:c r="M18" s="69"/>
      <x:c r="N18" s="69"/>
      <x:c r="O18" s="69"/>
      <x:c r="P18" s="69"/>
      <x:c r="Q18" s="69"/>
    </x:row>
    <x:row r="19">
      <x:c r="A19" s="69"/>
      <x:c r="B19" s="69"/>
      <x:c r="C19" s="69"/>
      <x:c r="D19" s="69"/>
      <x:c r="E19" s="69"/>
      <x:c r="F19" s="69"/>
      <x:c r="G19" s="69"/>
      <x:c r="H19" s="69"/>
      <x:c r="I19" s="69"/>
      <x:c r="J19" s="69" t="str">
        <x:v>Complete</x:v>
      </x:c>
      <x:c r="K19" s="69" t="n">
        <x:f>COUNTIF('Migration Portfolio'!Z5:Z44,J19)</x:f>
        <x:v>0</x:v>
      </x:c>
      <x:c r="L19" s="69"/>
      <x:c r="M19" s="69"/>
      <x:c r="N19" s="69"/>
      <x:c r="O19" s="69"/>
      <x:c r="P19" s="69"/>
      <x:c r="Q19" s="69"/>
    </x:row>
    <x:row r="20">
      <x:c r="A20" s="69"/>
      <x:c r="B20" s="69"/>
      <x:c r="C20" s="69"/>
      <x:c r="D20" s="69"/>
      <x:c r="E20" s="69"/>
      <x:c r="F20" s="69"/>
      <x:c r="G20" s="69"/>
      <x:c r="H20" s="69"/>
      <x:c r="I20" s="69"/>
      <x:c r="J20" s="69" t="str">
        <x:v>Blocked</x:v>
      </x:c>
      <x:c r="K20" s="69" t="n">
        <x:f>COUNTIF('Migration Portfolio'!Z5:Z44,J20)</x:f>
        <x:v>0</x:v>
      </x:c>
      <x:c r="L20" s="69"/>
      <x:c r="M20" s="69"/>
      <x:c r="N20" s="69"/>
      <x:c r="O20" s="69"/>
      <x:c r="P20" s="69"/>
      <x:c r="Q20" s="69"/>
    </x:row>
    <x:row r="21">
      <x:c r="A21" s="69"/>
      <x:c r="B21" s="69"/>
      <x:c r="C21" s="69"/>
      <x:c r="D21" s="69"/>
      <x:c r="E21" s="69"/>
      <x:c r="F21" s="69"/>
      <x:c r="G21" s="69"/>
      <x:c r="H21" s="69"/>
      <x:c r="I21" s="69"/>
      <x:c r="J21" s="69"/>
      <x:c r="K21" s="69"/>
      <x:c r="L21" s="69"/>
      <x:c r="M21" s="69"/>
      <x:c r="N21" s="69"/>
      <x:c r="O21" s="69"/>
      <x:c r="P21" s="69"/>
      <x:c r="Q21" s="69"/>
    </x:row>
    <x:row r="22" ht="36" customHeight="1">
      <x:c r="A22" s="69"/>
      <x:c r="B22" s="69"/>
      <x:c r="C22" s="69"/>
      <x:c r="D22" s="69"/>
      <x:c r="E22" s="69"/>
      <x:c r="F22" s="69"/>
      <x:c r="G22" s="69"/>
      <x:c r="H22" s="69"/>
      <x:c r="I22" s="69"/>
      <x:c r="J22" s="20" t="str">
        <x:v>Wave</x:v>
      </x:c>
      <x:c r="K22" s="20" t="str">
        <x:v>Readiness %</x:v>
      </x:c>
      <x:c r="L22" s="69"/>
      <x:c r="M22" s="69"/>
      <x:c r="N22" s="69"/>
      <x:c r="O22" s="69"/>
      <x:c r="P22" s="69"/>
      <x:c r="Q22" s="69"/>
    </x:row>
    <x:row r="23">
      <x:c r="A23" s="69"/>
      <x:c r="B23" s="69"/>
      <x:c r="C23" s="69"/>
      <x:c r="D23" s="69"/>
      <x:c r="E23" s="69"/>
      <x:c r="F23" s="69"/>
      <x:c r="G23" s="69"/>
      <x:c r="H23" s="69"/>
      <x:c r="I23" s="69"/>
      <x:c r="J23" s="69" t="str">
        <x:f>IF('Wave Planner'!A5="","",'Wave Planner'!A5)</x:f>
        <x:v>WAV-003</x:v>
      </x:c>
      <x:c r="K23" s="92" t="n">
        <x:f>IF('Wave Planner'!A5="","",'Wave Planner'!P5)</x:f>
        <x:v>0</x:v>
      </x:c>
      <x:c r="L23" s="69"/>
      <x:c r="M23" s="69"/>
      <x:c r="N23" s="69"/>
      <x:c r="O23" s="69"/>
      <x:c r="P23" s="69"/>
      <x:c r="Q23" s="69"/>
    </x:row>
    <x:row r="24">
      <x:c r="A24" s="69"/>
      <x:c r="B24" s="69"/>
      <x:c r="C24" s="69"/>
      <x:c r="D24" s="69"/>
      <x:c r="E24" s="69"/>
      <x:c r="F24" s="69"/>
      <x:c r="G24" s="69"/>
      <x:c r="H24" s="69"/>
      <x:c r="I24" s="69"/>
      <x:c r="J24" s="69" t="str">
        <x:f>IF('Wave Planner'!A6="","",'Wave Planner'!A6)</x:f>
      </x:c>
      <x:c r="K24" s="92" t="str">
        <x:f>IF('Wave Planner'!A6="","",'Wave Planner'!P6)</x:f>
      </x:c>
      <x:c r="L24" s="69"/>
      <x:c r="M24" s="69"/>
      <x:c r="N24" s="69"/>
      <x:c r="O24" s="69"/>
      <x:c r="P24" s="69"/>
      <x:c r="Q24" s="69"/>
    </x:row>
    <x:row r="25">
      <x:c r="A25" s="69"/>
      <x:c r="B25" s="69"/>
      <x:c r="C25" s="69"/>
      <x:c r="D25" s="69"/>
      <x:c r="E25" s="69"/>
      <x:c r="F25" s="69"/>
      <x:c r="G25" s="69"/>
      <x:c r="H25" s="69"/>
      <x:c r="I25" s="69"/>
      <x:c r="J25" s="69" t="str">
        <x:f>IF('Wave Planner'!A7="","",'Wave Planner'!A7)</x:f>
      </x:c>
      <x:c r="K25" s="92" t="str">
        <x:f>IF('Wave Planner'!A7="","",'Wave Planner'!P7)</x:f>
      </x:c>
      <x:c r="L25" s="69"/>
      <x:c r="M25" s="69"/>
      <x:c r="N25" s="69"/>
      <x:c r="O25" s="69"/>
      <x:c r="P25" s="69"/>
      <x:c r="Q25" s="69"/>
    </x:row>
    <x:row r="26">
      <x:c r="A26" s="69"/>
      <x:c r="B26" s="69"/>
      <x:c r="C26" s="69"/>
      <x:c r="D26" s="69"/>
      <x:c r="E26" s="69"/>
      <x:c r="F26" s="69"/>
      <x:c r="G26" s="69"/>
      <x:c r="H26" s="69"/>
      <x:c r="I26" s="69"/>
      <x:c r="J26" s="69" t="str">
        <x:f>IF('Wave Planner'!A8="","",'Wave Planner'!A8)</x:f>
      </x:c>
      <x:c r="K26" s="92" t="str">
        <x:f>IF('Wave Planner'!A8="","",'Wave Planner'!P8)</x:f>
      </x:c>
      <x:c r="L26" s="69"/>
      <x:c r="M26" s="69"/>
      <x:c r="N26" s="69"/>
      <x:c r="O26" s="69"/>
      <x:c r="P26" s="69"/>
      <x:c r="Q26" s="69"/>
    </x:row>
    <x:row r="27">
      <x:c r="A27" s="69"/>
      <x:c r="B27" s="69"/>
      <x:c r="C27" s="69"/>
      <x:c r="D27" s="69"/>
      <x:c r="E27" s="69"/>
      <x:c r="F27" s="69"/>
      <x:c r="G27" s="69"/>
      <x:c r="H27" s="69"/>
      <x:c r="I27" s="69"/>
      <x:c r="J27" s="69" t="str">
        <x:f>IF('Wave Planner'!A9="","",'Wave Planner'!A9)</x:f>
      </x:c>
      <x:c r="K27" s="92" t="str">
        <x:f>IF('Wave Planner'!A9="","",'Wave Planner'!P9)</x:f>
      </x:c>
      <x:c r="L27" s="69"/>
      <x:c r="M27" s="69"/>
      <x:c r="N27" s="69"/>
      <x:c r="O27" s="69"/>
      <x:c r="P27" s="69"/>
      <x:c r="Q27" s="69"/>
    </x:row>
    <x:row r="28">
      <x:c r="A28" s="69"/>
      <x:c r="B28" s="69"/>
      <x:c r="C28" s="69"/>
      <x:c r="D28" s="69"/>
      <x:c r="E28" s="69"/>
      <x:c r="F28" s="69"/>
      <x:c r="G28" s="69"/>
      <x:c r="H28" s="69"/>
      <x:c r="I28" s="69"/>
      <x:c r="J28" s="69"/>
      <x:c r="K28" s="69"/>
      <x:c r="L28" s="69"/>
      <x:c r="M28" s="69"/>
      <x:c r="N28" s="69"/>
      <x:c r="O28" s="69"/>
      <x:c r="P28" s="69"/>
      <x:c r="Q28" s="69"/>
    </x:row>
    <x:row r="29">
      <x:c r="A29" s="69"/>
      <x:c r="B29" s="69"/>
      <x:c r="C29" s="69"/>
      <x:c r="D29" s="69"/>
      <x:c r="E29" s="69"/>
      <x:c r="F29" s="69"/>
      <x:c r="G29" s="69"/>
      <x:c r="H29" s="69"/>
      <x:c r="I29" s="69"/>
      <x:c r="J29" s="69"/>
      <x:c r="K29" s="69"/>
      <x:c r="L29" s="69"/>
      <x:c r="M29" s="69"/>
      <x:c r="N29" s="69"/>
      <x:c r="O29" s="69"/>
      <x:c r="P29" s="69"/>
      <x:c r="Q29" s="69"/>
    </x:row>
    <x:row r="30">
      <x:c r="A30" s="69"/>
      <x:c r="B30" s="69"/>
      <x:c r="C30" s="69"/>
      <x:c r="D30" s="69"/>
      <x:c r="E30" s="69"/>
      <x:c r="F30" s="69"/>
      <x:c r="G30" s="69"/>
      <x:c r="H30" s="69"/>
      <x:c r="I30" s="69"/>
      <x:c r="J30" s="69"/>
      <x:c r="K30" s="69"/>
      <x:c r="L30" s="69"/>
      <x:c r="M30" s="69"/>
      <x:c r="N30" s="69"/>
      <x:c r="O30" s="69"/>
      <x:c r="P30" s="69"/>
      <x:c r="Q30" s="69"/>
    </x:row>
    <x:row r="31">
      <x:c r="A31" s="69"/>
      <x:c r="B31" s="69"/>
      <x:c r="C31" s="69"/>
      <x:c r="D31" s="69"/>
      <x:c r="E31" s="69"/>
      <x:c r="F31" s="69"/>
      <x:c r="G31" s="69"/>
      <x:c r="H31" s="69"/>
      <x:c r="I31" s="69"/>
      <x:c r="J31" s="69"/>
      <x:c r="K31" s="69"/>
      <x:c r="L31" s="69"/>
      <x:c r="M31" s="69"/>
      <x:c r="N31" s="69"/>
      <x:c r="O31" s="69"/>
      <x:c r="P31" s="69"/>
      <x:c r="Q31" s="69"/>
    </x:row>
    <x:row r="32">
      <x:c r="A32" s="69"/>
      <x:c r="B32" s="69"/>
      <x:c r="C32" s="69"/>
      <x:c r="D32" s="69"/>
      <x:c r="E32" s="69"/>
      <x:c r="F32" s="69"/>
      <x:c r="G32" s="69"/>
      <x:c r="H32" s="69"/>
      <x:c r="I32" s="69"/>
      <x:c r="J32" s="69"/>
      <x:c r="K32" s="69"/>
      <x:c r="L32" s="69"/>
      <x:c r="M32" s="69"/>
      <x:c r="N32" s="69"/>
      <x:c r="O32" s="69"/>
      <x:c r="P32" s="69"/>
      <x:c r="Q32" s="69"/>
    </x:row>
    <x:row r="33">
      <x:c r="A33" s="69"/>
      <x:c r="B33" s="69"/>
      <x:c r="C33" s="69"/>
      <x:c r="D33" s="69"/>
      <x:c r="E33" s="69"/>
      <x:c r="F33" s="69"/>
      <x:c r="G33" s="69"/>
      <x:c r="H33" s="69"/>
      <x:c r="I33" s="69"/>
      <x:c r="J33" s="69"/>
      <x:c r="K33" s="69"/>
      <x:c r="L33" s="69"/>
      <x:c r="M33" s="69"/>
      <x:c r="N33" s="69"/>
      <x:c r="O33" s="69"/>
      <x:c r="P33" s="69"/>
      <x:c r="Q33" s="69"/>
    </x:row>
    <x:row r="34">
      <x:c r="A34" s="69"/>
      <x:c r="B34" s="69"/>
      <x:c r="C34" s="69"/>
      <x:c r="D34" s="69"/>
      <x:c r="E34" s="69"/>
      <x:c r="F34" s="69"/>
      <x:c r="G34" s="69"/>
      <x:c r="H34" s="69"/>
      <x:c r="I34" s="69"/>
      <x:c r="J34" s="69"/>
      <x:c r="K34" s="69"/>
      <x:c r="L34" s="69"/>
      <x:c r="M34" s="69"/>
      <x:c r="N34" s="69"/>
      <x:c r="O34" s="69"/>
      <x:c r="P34" s="69"/>
      <x:c r="Q34" s="69"/>
    </x:row>
    <x:row r="35">
      <x:c r="A35" s="69"/>
      <x:c r="B35" s="69"/>
      <x:c r="C35" s="69"/>
      <x:c r="D35" s="69"/>
      <x:c r="E35" s="69"/>
      <x:c r="F35" s="69"/>
      <x:c r="G35" s="69"/>
      <x:c r="H35" s="69"/>
      <x:c r="I35" s="69"/>
      <x:c r="J35" s="69"/>
      <x:c r="K35" s="69"/>
      <x:c r="L35" s="69"/>
      <x:c r="M35" s="69"/>
      <x:c r="N35" s="69"/>
      <x:c r="O35" s="69"/>
      <x:c r="P35" s="69"/>
      <x:c r="Q35" s="69"/>
    </x:row>
    <x:row r="36">
      <x:c r="A36" s="69"/>
      <x:c r="B36" s="69"/>
      <x:c r="C36" s="69"/>
      <x:c r="D36" s="69"/>
      <x:c r="E36" s="69"/>
      <x:c r="F36" s="69"/>
      <x:c r="G36" s="69"/>
      <x:c r="H36" s="69"/>
      <x:c r="I36" s="69"/>
      <x:c r="J36" s="69"/>
      <x:c r="K36" s="69"/>
      <x:c r="L36" s="69"/>
      <x:c r="M36" s="69"/>
      <x:c r="N36" s="69"/>
      <x:c r="O36" s="69"/>
      <x:c r="P36" s="69"/>
      <x:c r="Q36" s="69"/>
    </x:row>
    <x:row r="37">
      <x:c r="A37" s="69"/>
      <x:c r="B37" s="69"/>
      <x:c r="C37" s="69"/>
      <x:c r="D37" s="69"/>
      <x:c r="E37" s="69"/>
      <x:c r="F37" s="69"/>
      <x:c r="G37" s="69"/>
      <x:c r="H37" s="69"/>
      <x:c r="I37" s="69"/>
      <x:c r="J37" s="69"/>
      <x:c r="K37" s="69"/>
      <x:c r="L37" s="69"/>
      <x:c r="M37" s="69"/>
      <x:c r="N37" s="69"/>
      <x:c r="O37" s="69"/>
      <x:c r="P37" s="69"/>
      <x:c r="Q37" s="69"/>
    </x:row>
    <x:row r="38">
      <x:c r="A38" s="69"/>
      <x:c r="B38" s="69"/>
      <x:c r="C38" s="69"/>
      <x:c r="D38" s="69"/>
      <x:c r="E38" s="69"/>
      <x:c r="F38" s="69"/>
      <x:c r="G38" s="69"/>
      <x:c r="H38" s="69"/>
      <x:c r="I38" s="69"/>
      <x:c r="J38" s="69"/>
      <x:c r="K38" s="69"/>
      <x:c r="L38" s="69"/>
      <x:c r="M38" s="69"/>
      <x:c r="N38" s="69"/>
      <x:c r="O38" s="69"/>
      <x:c r="P38" s="69"/>
      <x:c r="Q38" s="69"/>
    </x:row>
    <x:row r="39">
      <x:c r="A39" s="69"/>
      <x:c r="B39" s="69"/>
      <x:c r="C39" s="69"/>
      <x:c r="D39" s="69"/>
      <x:c r="E39" s="69"/>
      <x:c r="F39" s="69"/>
      <x:c r="G39" s="69"/>
      <x:c r="H39" s="69"/>
      <x:c r="I39" s="69"/>
      <x:c r="J39" s="69"/>
      <x:c r="K39" s="69"/>
      <x:c r="L39" s="69"/>
      <x:c r="M39" s="69"/>
      <x:c r="N39" s="69"/>
      <x:c r="O39" s="69"/>
      <x:c r="P39" s="69"/>
      <x:c r="Q39" s="69"/>
    </x:row>
    <x:row r="40">
      <x:c r="A40" s="69"/>
      <x:c r="B40" s="69"/>
      <x:c r="C40" s="69"/>
      <x:c r="D40" s="69"/>
      <x:c r="E40" s="69"/>
      <x:c r="F40" s="69"/>
      <x:c r="G40" s="69"/>
      <x:c r="H40" s="69"/>
      <x:c r="I40" s="69"/>
      <x:c r="J40" s="69"/>
      <x:c r="K40" s="69"/>
      <x:c r="L40" s="69"/>
      <x:c r="M40" s="69"/>
      <x:c r="N40" s="69"/>
      <x:c r="O40" s="69"/>
      <x:c r="P40" s="69"/>
      <x:c r="Q40" s="69"/>
    </x:row>
  </x:sheetData>
  <x:mergeCells>
    <x:mergeCell ref="A1:H1"/>
    <x:mergeCell ref="A2:H2"/>
    <x:mergeCell ref="A4:B4"/>
    <x:mergeCell ref="A5:B5"/>
    <x:mergeCell ref="C4:D4"/>
    <x:mergeCell ref="C5:D5"/>
    <x:mergeCell ref="E4:F4"/>
    <x:mergeCell ref="E5:F5"/>
    <x:mergeCell ref="G4:H4"/>
    <x:mergeCell ref="G5:H5"/>
    <x:mergeCell ref="I4:J4"/>
    <x:mergeCell ref="I5:J5"/>
    <x:mergeCell ref="A7:B7"/>
    <x:mergeCell ref="A8:B8"/>
    <x:mergeCell ref="C7:D7"/>
    <x:mergeCell ref="C8:D8"/>
    <x:mergeCell ref="E7:F7"/>
    <x:mergeCell ref="E8:F8"/>
    <x:mergeCell ref="G7:H7"/>
    <x:mergeCell ref="G8:H8"/>
    <x:mergeCell ref="I7:J7"/>
    <x:mergeCell ref="I8:J8"/>
  </x:mergeCells>
  <x:pageMargins left="0.7" right="0.7" top="0.75" bottom="0.75" header="0.3" footer="0.3"/>
  <x:drawing xmlns:r="http://schemas.openxmlformats.org/officeDocument/2006/relationships" r:id="Rd36ce68f406546c9"/>
</x:worksheet>
</file>

<file path=xl/worksheets/sheet3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4" hidden="0" customWidth="1"/>
    <x:col min="3" max="3" width="38" hidden="0" customWidth="1"/>
    <x:col min="4" max="4" width="38" hidden="0" customWidth="1"/>
    <x:col min="5" max="5" width="34" hidden="0" customWidth="1"/>
    <x:col min="6" max="6" width="18" hidden="0" customWidth="1"/>
    <x:col min="7" max="7" width="25" hidden="0" customWidth="1"/>
  </x:cols>
  <x:sheetData>
    <x:row r="1" ht="28" customHeight="1">
      <x:c r="A1" s="6" t="str">
        <x:v>SHEET GUIDE</x:v>
      </x:c>
      <x:c r="B1" s="6"/>
      <x:c r="C1" s="6"/>
      <x:c r="D1" s="6"/>
      <x:c r="E1" s="6"/>
      <x:c r="F1" s="6"/>
      <x:c r="G1" s="6"/>
    </x:row>
    <x:row r="2" ht="30" customHeight="1">
      <x:c r="A2" s="12" t="str">
        <x:v>Use this guide to understand what belongs on every worksheet, when it is used and who normally owns it.</x:v>
      </x:c>
      <x:c r="B2" s="12"/>
      <x:c r="C2" s="12"/>
      <x:c r="D2" s="12"/>
      <x:c r="E2" s="12"/>
      <x:c r="F2" s="12"/>
      <x:c r="G2" s="12"/>
    </x:row>
    <x:row r="4" ht="36" customHeight="1">
      <x:c r="A4" s="20" t="str">
        <x:v>Sheet</x:v>
      </x:c>
      <x:c r="B4" s="20" t="str">
        <x:v>Purpose</x:v>
      </x:c>
      <x:c r="C4" s="20" t="str">
        <x:v>What to Enter</x:v>
      </x:c>
      <x:c r="D4" s="20" t="str">
        <x:v>Key Components</x:v>
      </x:c>
      <x:c r="E4" s="20" t="str">
        <x:v>Example</x:v>
      </x:c>
      <x:c r="F4" s="20" t="str">
        <x:v>When Used</x:v>
      </x:c>
      <x:c r="G4" s="20" t="str">
        <x:v>Primary Owner</x:v>
      </x:c>
    </x:row>
    <x:row r="5">
      <x:c r="A5" s="26" t="str">
        <x:v>START HERE</x:v>
      </x:c>
      <x:c r="B5" s="26" t="str">
        <x:v>Instructions, workflow, IDs and guardrails.</x:v>
      </x:c>
      <x:c r="C5" s="26" t="str">
        <x:v>Review before use.</x:v>
      </x:c>
      <x:c r="D5" s="26" t="str">
        <x:v>Workflow, sample guidance, status legend.</x:v>
      </x:c>
      <x:c r="E5" s="26" t="str">
        <x:v>Start here before entering project data.</x:v>
      </x:c>
      <x:c r="F5" s="26" t="str">
        <x:v>Foundation</x:v>
      </x:c>
      <x:c r="G5" s="26" t="str">
        <x:v>All users</x:v>
      </x:c>
    </x:row>
    <x:row r="6">
      <x:c r="A6" s="26" t="str">
        <x:v>Migration Dashboard</x:v>
      </x:c>
      <x:c r="B6" s="26" t="str">
        <x:v>One-page operational health view.</x:v>
      </x:c>
      <x:c r="C6" s="26" t="str">
        <x:v>No routine manual entry; driven by trackers.</x:v>
      </x:c>
      <x:c r="D6" s="26" t="str">
        <x:v>KPIs, wave health, lifecycle distribution.</x:v>
      </x:c>
      <x:c r="E6" s="26" t="str">
        <x:v>Shows blocked workloads and next cutovers.</x:v>
      </x:c>
      <x:c r="F6" s="26" t="str">
        <x:v>All stages</x:v>
      </x:c>
      <x:c r="G6" s="26" t="str">
        <x:v>Migration Lead / PMO</x:v>
      </x:c>
    </x:row>
    <x:row r="7">
      <x:c r="A7" s="26" t="str">
        <x:v>Migration Overview</x:v>
      </x:c>
      <x:c r="B7" s="26" t="str">
        <x:v>Project-level migration narrative and constraints.</x:v>
      </x:c>
      <x:c r="C7" s="26" t="str">
        <x:v>Program, sponsor, platform, dates, scope, blackout windows.</x:v>
      </x:c>
      <x:c r="D7" s="26" t="str">
        <x:v>Governance and master constraints.</x:v>
      </x:c>
      <x:c r="E7" s="26" t="str">
        <x:v>Facility closure and production blackout periods.</x:v>
      </x:c>
      <x:c r="F7" s="26" t="str">
        <x:v>Planning</x:v>
      </x:c>
      <x:c r="G7" s="26" t="str">
        <x:v>Migration Lead / PMO</x:v>
      </x:c>
    </x:row>
    <x:row r="8">
      <x:c r="A8" s="26" t="str">
        <x:v>Architecture Handoff</x:v>
      </x:c>
      <x:c r="B8" s="26" t="str">
        <x:v>Approved design baseline accepted into execution.</x:v>
      </x:c>
      <x:c r="C8" s="26" t="str">
        <x:v>Target, strategy, prerequisites, RTO/RPO, tests, rollback.</x:v>
      </x:c>
      <x:c r="D8" s="26" t="str">
        <x:v>Execution eligibility and architecture references.</x:v>
      </x:c>
      <x:c r="E8" s="26" t="str">
        <x:v>APP-014 approved for Replatform.</x:v>
      </x:c>
      <x:c r="F8" s="26" t="str">
        <x:v>Handoff</x:v>
      </x:c>
      <x:c r="G8" s="26" t="str">
        <x:v>Solution Architect / Migration Lead</x:v>
      </x:c>
    </x:row>
    <x:row r="9">
      <x:c r="A9" s="26" t="str">
        <x:v>Migration Portfolio</x:v>
      </x:c>
      <x:c r="B9" s="26" t="str">
        <x:v>Authoritative source-to-target workload inventory.</x:v>
      </x:c>
      <x:c r="C9" s="26" t="str">
        <x:v>Application, environment, source, target, strategy, wave, status.</x:v>
      </x:c>
      <x:c r="D9" s="26" t="str">
        <x:v>Source→target mapping and ownership.</x:v>
      </x:c>
      <x:c r="E9" s="26" t="str">
        <x:v>Customer Billing PROD → managed cloud services.</x:v>
      </x:c>
      <x:c r="F9" s="26" t="str">
        <x:v>Planning / Execution</x:v>
      </x:c>
      <x:c r="G9" s="26" t="str">
        <x:v>Migration Lead / App Owners</x:v>
      </x:c>
    </x:row>
    <x:row r="10">
      <x:c r="A10" s="26" t="str">
        <x:v>Wave Planner</x:v>
      </x:c>
      <x:c r="B10" s="26" t="str">
        <x:v>Primary wave planning/control view.</x:v>
      </x:c>
      <x:c r="C10" s="26" t="str">
        <x:v>Wave scope, dates, readiness, blockers, Go/No-Go.</x:v>
      </x:c>
      <x:c r="D10" s="26" t="str">
        <x:v>Wave status and health.</x:v>
      </x:c>
      <x:c r="E10" s="26" t="str">
        <x:v>WAV-003 Production cutover Saturday 10 PM.</x:v>
      </x:c>
      <x:c r="F10" s="26" t="str">
        <x:v>Wave Planning</x:v>
      </x:c>
      <x:c r="G10" s="26" t="str">
        <x:v>Migration Lead / PMO</x:v>
      </x:c>
    </x:row>
    <x:row r="11">
      <x:c r="A11" s="26" t="str">
        <x:v>Move Groups &amp; Batches</x:v>
      </x:c>
      <x:c r="B11" s="26" t="str">
        <x:v>Sequence tightly coupled migration units.</x:v>
      </x:c>
      <x:c r="C11" s="26" t="str">
        <x:v>Wave, group, sequence, assets, grouping rationale.</x:v>
      </x:c>
      <x:c r="D11" s="26" t="str">
        <x:v>Move group order and dependencies.</x:v>
      </x:c>
      <x:c r="E11" s="26" t="str">
        <x:v>Web/App/DB move together as MG-003B.</x:v>
      </x:c>
      <x:c r="F11" s="26" t="str">
        <x:v>Wave Planning</x:v>
      </x:c>
      <x:c r="G11" s="26" t="str">
        <x:v>Migration Lead / Technical Leads</x:v>
      </x:c>
    </x:row>
    <x:row r="12">
      <x:c r="A12" s="26" t="str">
        <x:v>Wave Readiness</x:v>
      </x:c>
      <x:c r="B12" s="26" t="str">
        <x:v>Gate-based readiness control.</x:v>
      </x:c>
      <x:c r="C12" s="26" t="str">
        <x:v>Readiness requirements, evidence, due dates, blocking status.</x:v>
      </x:c>
      <x:c r="D12" s="26" t="str">
        <x:v>Architecture, network, security, data, testing, change gates.</x:v>
      </x:c>
      <x:c r="E12" s="26" t="str">
        <x:v>Firewall change must be complete before cutover.</x:v>
      </x:c>
      <x:c r="F12" s="26" t="str">
        <x:v>Prepare</x:v>
      </x:c>
      <x:c r="G12" s="26" t="str">
        <x:v>Workstream Leads</x:v>
      </x:c>
    </x:row>
    <x:row r="13">
      <x:c r="A13" s="26" t="str">
        <x:v>Build &amp; Configuration</x:v>
      </x:c>
      <x:c r="B13" s="26" t="str">
        <x:v>Target build/config execution.</x:v>
      </x:c>
      <x:c r="C13" s="26" t="str">
        <x:v>Build tasks, target, owner, dates, validation, evidence.</x:v>
      </x:c>
      <x:c r="D13" s="26" t="str">
        <x:v>Compute, DB, storage, IAM, monitoring, backup.</x:v>
      </x:c>
      <x:c r="E13" s="26" t="str">
        <x:v>Create target production database.</x:v>
      </x:c>
      <x:c r="F13" s="26" t="str">
        <x:v>Prepare / Build</x:v>
      </x:c>
      <x:c r="G13" s="26" t="str">
        <x:v>Cloud / Platform Teams</x:v>
      </x:c>
    </x:row>
    <x:row r="14">
      <x:c r="A14" s="26" t="str">
        <x:v>Replication &amp; Data Sync</x:v>
      </x:c>
      <x:c r="B14" s="26" t="str">
        <x:v>Control workload/data synchronization.</x:v>
      </x:c>
      <x:c r="C14" s="26" t="str">
        <x:v>Source, target, tool, mode, lag, validation, final delta.</x:v>
      </x:c>
      <x:c r="D14" s="26" t="str">
        <x:v>Health, checkpoint, cutover readiness.</x:v>
      </x:c>
      <x:c r="E14" s="26" t="str">
        <x:v>Continuous DB replication with lag threshold.</x:v>
      </x:c>
      <x:c r="F14" s="26" t="str">
        <x:v>Build / Replicate</x:v>
      </x:c>
      <x:c r="G14" s="26" t="str">
        <x:v>Data Migration Team</x:v>
      </x:c>
    </x:row>
    <x:row r="15">
      <x:c r="A15" s="26" t="str">
        <x:v>Change &amp; CAB</x:v>
      </x:c>
      <x:c r="B15" s="26" t="str">
        <x:v>Govern change tickets and windows.</x:v>
      </x:c>
      <x:c r="C15" s="26" t="str">
        <x:v>Ticket, type, CAB date, approvals, implementation times.</x:v>
      </x:c>
      <x:c r="D15" s="26" t="str">
        <x:v>Approval readiness and backout linkage.</x:v>
      </x:c>
      <x:c r="E15" s="26" t="str">
        <x:v>CHG-4382 firewall/routing update.</x:v>
      </x:c>
      <x:c r="F15" s="26" t="str">
        <x:v>Prepare / Cutover</x:v>
      </x:c>
      <x:c r="G15" s="26" t="str">
        <x:v>Change Manager</x:v>
      </x:c>
    </x:row>
    <x:row r="16">
      <x:c r="A16" s="26" t="str">
        <x:v>Dependency Tracker</x:v>
      </x:c>
      <x:c r="B16" s="26" t="str">
        <x:v>Track blockers and cross-team dependencies.</x:v>
      </x:c>
      <x:c r="C16" s="26" t="str">
        <x:v>Dependency, owner, required-by, blocking, escalation.</x:v>
      </x:c>
      <x:c r="D16" s="26" t="str">
        <x:v>Internal/external dependency control.</x:v>
      </x:c>
      <x:c r="E16" s="26" t="str">
        <x:v>Vendor certificate delivery required before cutover.</x:v>
      </x:c>
      <x:c r="F16" s="26" t="str">
        <x:v>Planning / Prepare</x:v>
      </x:c>
      <x:c r="G16" s="26" t="str">
        <x:v>Migration Lead</x:v>
      </x:c>
    </x:row>
    <x:row r="17">
      <x:c r="A17" s="26" t="str">
        <x:v>Test Plan &amp; Validation</x:v>
      </x:c>
      <x:c r="B17" s="26" t="str">
        <x:v>Plan and record required testing.</x:v>
      </x:c>
      <x:c r="C17" s="26" t="str">
        <x:v>Test type, expected result, owner, result, evidence, sign-off.</x:v>
      </x:c>
      <x:c r="D17" s="26" t="str">
        <x:v>Required test pass readiness.</x:v>
      </x:c>
      <x:c r="E17" s="26" t="str">
        <x:v>Performance test and business smoke test.</x:v>
      </x:c>
      <x:c r="F17" s="26" t="str">
        <x:v>Prepare / Validate</x:v>
      </x:c>
      <x:c r="G17" s="26" t="str">
        <x:v>QA / App Owner</x:v>
      </x:c>
    </x:row>
    <x:row r="18">
      <x:c r="A18" s="26" t="str">
        <x:v>Cutover Runbook</x:v>
      </x:c>
      <x:c r="B18" s="26" t="str">
        <x:v>Detailed sequenced execution plan.</x:v>
      </x:c>
      <x:c r="C18" s="26" t="str">
        <x:v>Task sequence, timestamps, owners, actions, outcomes, evidence.</x:v>
      </x:c>
      <x:c r="D18" s="26" t="str">
        <x:v>Minute-by-minute execution.</x:v>
      </x:c>
      <x:c r="E18" s="26" t="str">
        <x:v>Final sync → DNS switch → smoke test.</x:v>
      </x:c>
      <x:c r="F18" s="26" t="str">
        <x:v>Cutover</x:v>
      </x:c>
      <x:c r="G18" s="26" t="str">
        <x:v>Cutover Manager</x:v>
      </x:c>
    </x:row>
    <x:row r="19">
      <x:c r="A19" s="26" t="str">
        <x:v>Go-No-Go</x:v>
      </x:c>
      <x:c r="B19" s="26" t="str">
        <x:v>Formal production decision gate.</x:v>
      </x:c>
      <x:c r="C19" s="26" t="str">
        <x:v>Gate answers, exceptions, authority, final decision.</x:v>
      </x:c>
      <x:c r="D19" s="26" t="str">
        <x:v>GO / CONDITIONAL GO / NO-GO.</x:v>
      </x:c>
      <x:c r="E19" s="26" t="str">
        <x:v>No-Go until blocking network change clears.</x:v>
      </x:c>
      <x:c r="F19" s="26" t="str">
        <x:v>Cutover</x:v>
      </x:c>
      <x:c r="G19" s="26" t="str">
        <x:v>Decision Authority</x:v>
      </x:c>
    </x:row>
    <x:row r="20">
      <x:c r="A20" s="26" t="str">
        <x:v>Command Center</x:v>
      </x:c>
      <x:c r="B20" s="26" t="str">
        <x:v>Live cutover event log.</x:v>
      </x:c>
      <x:c r="C20" s="26" t="str">
        <x:v>Timestamped status, blocker, decision, owner, communication.</x:v>
      </x:c>
      <x:c r="D20" s="26" t="str">
        <x:v>Operational command log.</x:v>
      </x:c>
      <x:c r="E20" s="26" t="str">
        <x:v>Amber: waiting on DNS propagation.</x:v>
      </x:c>
      <x:c r="F20" s="26" t="str">
        <x:v>Cutover</x:v>
      </x:c>
      <x:c r="G20" s="26" t="str">
        <x:v>Command Center Lead</x:v>
      </x:c>
    </x:row>
    <x:row r="21">
      <x:c r="A21" s="26" t="str">
        <x:v>Rollback &amp; Backout</x:v>
      </x:c>
      <x:c r="B21" s="26" t="str">
        <x:v>Approved rollback decision and recovery procedure.</x:v>
      </x:c>
      <x:c r="C21" s="26" t="str">
        <x:v>Triggers, deadline, authority, reversal steps, validation.</x:v>
      </x:c>
      <x:c r="D21" s="26" t="str">
        <x:v>Rollback readiness.</x:v>
      </x:c>
      <x:c r="E21" s="26" t="str">
        <x:v>Rollback if checksum validation fails.</x:v>
      </x:c>
      <x:c r="F21" s="26" t="str">
        <x:v>Cutover</x:v>
      </x:c>
      <x:c r="G21" s="26" t="str">
        <x:v>Technical Lead / Business Authority</x:v>
      </x:c>
    </x:row>
    <x:row r="22">
      <x:c r="A22" s="26" t="str">
        <x:v>Risks Issues &amp; Actions</x:v>
      </x:c>
      <x:c r="B22" s="26" t="str">
        <x:v>Execution RAID/RAIDE and action control.</x:v>
      </x:c>
      <x:c r="C22" s="26" t="str">
        <x:v>Risk/issue/action, severity, owner, mitigation, due date.</x:v>
      </x:c>
      <x:c r="D22" s="26" t="str">
        <x:v>Critical blockers and escalation.</x:v>
      </x:c>
      <x:c r="E22" s="26" t="str">
        <x:v>Firewall approval delay threatens wave.</x:v>
      </x:c>
      <x:c r="F22" s="26" t="str">
        <x:v>All stages</x:v>
      </x:c>
      <x:c r="G22" s="26" t="str">
        <x:v>Migration Lead / PMO</x:v>
      </x:c>
    </x:row>
    <x:row r="23">
      <x:c r="A23" s="26" t="str">
        <x:v>Post-Cutover Validation</x:v>
      </x:c>
      <x:c r="B23" s="26" t="str">
        <x:v>Immediate technical/business verification.</x:v>
      </x:c>
      <x:c r="C23" s="26" t="str">
        <x:v>Required checks, results, evidence, business approval.</x:v>
      </x:c>
      <x:c r="D23" s="26" t="str">
        <x:v>Hypercare entry gate.</x:v>
      </x:c>
      <x:c r="E23" s="26" t="str">
        <x:v>Business transaction succeeds on target.</x:v>
      </x:c>
      <x:c r="F23" s="26" t="str">
        <x:v>Validate</x:v>
      </x:c>
      <x:c r="G23" s="26" t="str">
        <x:v>App / Business / Technical Owners</x:v>
      </x:c>
    </x:row>
    <x:row r="24">
      <x:c r="A24" s="26" t="str">
        <x:v>Hypercare &amp; Stabilization</x:v>
      </x:c>
      <x:c r="B24" s="26" t="str">
        <x:v>Track heightened support after migration.</x:v>
      </x:c>
      <x:c r="C24" s="26" t="str">
        <x:v>Incidents, performance, backups, monitoring, exit criteria.</x:v>
      </x:c>
      <x:c r="D24" s="26" t="str">
        <x:v>Operations acceptance.</x:v>
      </x:c>
      <x:c r="E24" s="26" t="str">
        <x:v>48-hour hypercare with no critical incidents.</x:v>
      </x:c>
      <x:c r="F24" s="26" t="str">
        <x:v>Stabilize</x:v>
      </x:c>
      <x:c r="G24" s="26" t="str">
        <x:v>Operations / App Support</x:v>
      </x:c>
    </x:row>
    <x:row r="25">
      <x:c r="A25" s="26" t="str">
        <x:v>Decommission &amp; Closure</x:v>
      </x:c>
      <x:c r="B25" s="26" t="str">
        <x:v>Retire source assets and close wave.</x:v>
      </x:c>
      <x:c r="C25" s="26" t="str">
        <x:v>Shutdown, archive, CMDB, licenses, cost stop, evidence.</x:v>
      </x:c>
      <x:c r="D25" s="26" t="str">
        <x:v>Closure eligibility.</x:v>
      </x:c>
      <x:c r="E25" s="26" t="str">
        <x:v>Retire source DB after hypercare.</x:v>
      </x:c>
      <x:c r="F25" s="26" t="str">
        <x:v>Close</x:v>
      </x:c>
      <x:c r="G25" s="26" t="str">
        <x:v>Operations / Asset / Migration Lead</x:v>
      </x:c>
    </x:row>
    <x:row r="26">
      <x:c r="A26" s="26" t="str">
        <x:v>Lessons Learned</x:v>
      </x:c>
      <x:c r="B26" s="26" t="str">
        <x:v>Capture improvements for future waves.</x:v>
      </x:c>
      <x:c r="C26" s="26" t="str">
        <x:v>What happened, root cause, what worked, recommendation.</x:v>
      </x:c>
      <x:c r="D26" s="26" t="str">
        <x:v>Process feedback loop.</x:v>
      </x:c>
      <x:c r="E26" s="26" t="str">
        <x:v>Update readiness gate based on DNS lesson.</x:v>
      </x:c>
      <x:c r="F26" s="26" t="str">
        <x:v>Close</x:v>
      </x:c>
      <x:c r="G26" s="26" t="str">
        <x:v>Migration Lead / PMO</x:v>
      </x:c>
    </x:row>
    <x:row r="27">
      <x:c r="A27" s="26" t="str">
        <x:v>Migration Sign-Off</x:v>
      </x:c>
      <x:c r="B27" s="26" t="str">
        <x:v>Final acceptance and closure approval.</x:v>
      </x:c>
      <x:c r="C27" s="26" t="str">
        <x:v>Technical, business, security, operations and data approvals.</x:v>
      </x:c>
      <x:c r="D27" s="26" t="str">
        <x:v>Final migration status.</x:v>
      </x:c>
      <x:c r="E27" s="26" t="str">
        <x:v>Wave accepted with no residual critical blockers.</x:v>
      </x:c>
      <x:c r="F27" s="26" t="str">
        <x:v>Close</x:v>
      </x:c>
      <x:c r="G27" s="26" t="str">
        <x:v>Program / Business / Operations</x:v>
      </x:c>
    </x:row>
    <x:row r="28">
      <x:c r="A28" s="194" t="str">
        <x:v>Environment Migration Map</x:v>
      </x:c>
      <x:c r="B28" s="26" t="str">
        <x:v>Editable workload control table between planning and environment execution.</x:v>
      </x:c>
      <x:c r="C28" s="26" t="str">
        <x:v>Workload, wave/move group, environment requirement/status, blockers, dates, owner.</x:v>
      </x:c>
      <x:c r="D28" s="26" t="str">
        <x:v>N/A-aware progression and current/next stage.</x:v>
      </x:c>
      <x:c r="E28" s="26" t="str">
        <x:v>APP-014 progresses DEV→TEST→UAT→PROD with DR tracked as applicable.</x:v>
      </x:c>
      <x:c r="F28" s="26" t="str">
        <x:v>Planning / Execution</x:v>
      </x:c>
      <x:c r="G28" s="26" t="str">
        <x:v>Migration Lead / PMO</x:v>
      </x:c>
    </x:row>
    <x:row r="29">
      <x:c r="A29" s="194" t="str">
        <x:v>DEV Migration</x:v>
      </x:c>
      <x:c r="B29" s="26" t="str">
        <x:v>Editable tables to prove the migration pattern.</x:v>
      </x:c>
      <x:c r="C29" s="26" t="str">
        <x:v>Register, source/target mapping, source/target IP, comments, row-level migration-method arrows, execution tasks, validation, rollback, lessons.</x:v>
      </x:c>
      <x:c r="D29" s="26" t="str">
        <x:v>Technical procedure proof.</x:v>
      </x:c>
      <x:c r="E29" s="26" t="str">
        <x:v>EMG-DEV-014 Customer Billing.</x:v>
      </x:c>
      <x:c r="F29" s="26" t="str">
        <x:v>Environment Execution</x:v>
      </x:c>
      <x:c r="G29" s="26" t="str">
        <x:v>Technical / Migration Lead</x:v>
      </x:c>
    </x:row>
    <x:row r="30">
      <x:c r="A30" s="194" t="str">
        <x:v>TEST Migration</x:v>
      </x:c>
      <x:c r="B30" s="26" t="str">
        <x:v>Editable tables to prove repeatability and integration.</x:v>
      </x:c>
      <x:c r="C30" s="26" t="str">
        <x:v>Prior DEV lessons, source/target mapping, source/target IP, comments, row-level migration-method arrows, repeat execution, integration validation, rollback.</x:v>
      </x:c>
      <x:c r="D30" s="26" t="str">
        <x:v>Repeatability and integration acceptance.</x:v>
      </x:c>
      <x:c r="E30" s="26" t="str">
        <x:v>EMG-TST-014 Customer Billing.</x:v>
      </x:c>
      <x:c r="F30" s="26" t="str">
        <x:v>Environment Execution</x:v>
      </x:c>
      <x:c r="G30" s="26" t="str">
        <x:v>QA / Technical Leads</x:v>
      </x:c>
    </x:row>
    <x:row r="31">
      <x:c r="A31" s="194" t="str">
        <x:v>UAT Migration</x:v>
      </x:c>
      <x:c r="B31" s="26" t="str">
        <x:v>Editable tables to prove business functionality.</x:v>
      </x:c>
      <x:c r="C31" s="26" t="str">
        <x:v>Source/target mapping, source/target IP, comments, row-level migration-method arrows, UAT tasks, business validation, defects, evidence, sign-off.</x:v>
      </x:c>
      <x:c r="D31" s="26" t="str">
        <x:v>Business acceptance and PROD readiness.</x:v>
      </x:c>
      <x:c r="E31" s="26" t="str">
        <x:v>EMG-UAT-014 Customer Billing.</x:v>
      </x:c>
      <x:c r="F31" s="26" t="str">
        <x:v>Environment Execution</x:v>
      </x:c>
      <x:c r="G31" s="26" t="str">
        <x:v>Business / App Owner</x:v>
      </x:c>
    </x:row>
    <x:row r="32">
      <x:c r="A32" s="194" t="str">
        <x:v>PROD Migration</x:v>
      </x:c>
      <x:c r="B32" s="26" t="str">
        <x:v>Editable tables for controlled production cutover.</x:v>
      </x:c>
      <x:c r="C32" s="26" t="str">
        <x:v>Readiness, source/target mapping, source/target IP, comments, row-level migration-method arrows, execution, CAB/dependencies, final sync, validation, rollback, acceptance, hypercare handoff.</x:v>
      </x:c>
      <x:c r="D32" s="26" t="str">
        <x:v>Authorized safe production cutover.</x:v>
      </x:c>
      <x:c r="E32" s="26" t="str">
        <x:v>EMG-PRD-014 Customer Billing.</x:v>
      </x:c>
      <x:c r="F32" s="26" t="str">
        <x:v>Production Cutover</x:v>
      </x:c>
      <x:c r="G32" s="26" t="str">
        <x:v>Cutover Manager / Decision Authority</x:v>
      </x:c>
    </x:row>
    <x:row r="33">
      <x:c r="A33" t="str">
        <x:v>DR Migration</x:v>
      </x:c>
      <x:c r="B33" t="str">
        <x:v>Editable tables for disaster recovery readiness and recovery validation.</x:v>
      </x:c>
      <x:c r="C33" t="str">
        <x:v>Register, source/target mapping, source/target IP, comments, row-level migration-method arrows, recovery execution, validation, rollback/control and operational handoff.</x:v>
      </x:c>
      <x:c r="D33" t="str">
        <x:v>DR recoverability, recovery-objective validation and resilience readiness.</x:v>
      </x:c>
      <x:c r="E33" t="str">
        <x:v>EMG-DR-014 Customer Billing.</x:v>
      </x:c>
      <x:c r="F33" t="str">
        <x:v>DR / Resilience Execution</x:v>
      </x:c>
      <x:c r="G33" t="str">
        <x:v>DR / Technical / Operations Leads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6" max="16" width="18" hidden="0" customWidth="1"/>
  </x:cols>
  <x:sheetData>
    <x:row r="1" ht="28" customHeight="1">
      <x:c r="A1" s="6" t="str">
        <x:v>MIGRATION OVERVIEW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30" customHeight="1">
      <x:c r="A2" s="12" t="str">
        <x:v>Capture the project-level migration narrative, scope, governance and master constraints.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</x:row>
    <x:row r="4" ht="36" customHeight="1">
      <x:c r="A4" s="20" t="str">
        <x:v>Migration Program / Project Name</x:v>
      </x:c>
      <x:c r="B4" s="20" t="str">
        <x:v>Business Sponsor</x:v>
      </x:c>
      <x:c r="C4" s="20" t="str">
        <x:v>Migration Lead</x:v>
      </x:c>
      <x:c r="D4" s="20" t="str">
        <x:v>Solution / Enterprise Architect</x:v>
      </x:c>
      <x:c r="E4" s="20" t="str">
        <x:v>Cloud / Target Platform</x:v>
      </x:c>
      <x:c r="F4" s="20" t="str">
        <x:v>Source Locations</x:v>
      </x:c>
      <x:c r="G4" s="20" t="str">
        <x:v>Target Locations</x:v>
      </x:c>
      <x:c r="H4" s="20" t="str">
        <x:v>Program Start Date</x:v>
      </x:c>
      <x:c r="I4" s="20" t="str">
        <x:v>Target Completion Date</x:v>
      </x:c>
      <x:c r="J4" s="20" t="str">
        <x:v>Business Objective</x:v>
      </x:c>
      <x:c r="K4" s="20" t="str">
        <x:v>In-Scope Summary</x:v>
      </x:c>
      <x:c r="L4" s="20" t="str">
        <x:v>Out-of-Scope Summary</x:v>
      </x:c>
      <x:c r="M4" s="20" t="str">
        <x:v>Blackout Windows</x:v>
      </x:c>
      <x:c r="N4" s="20" t="str">
        <x:v>Major Constraints</x:v>
      </x:c>
      <x:c r="O4" s="20" t="str">
        <x:v>Governance Cadence</x:v>
      </x:c>
      <x:c r="P4" s="20" t="str">
        <x:v>Overall Migration Status</x:v>
      </x:c>
    </x:row>
    <x:row r="5">
      <x:c r="A5" s="58" t="str">
        <x:v>MWC Sample Enterprise Cloud Migration</x:v>
      </x:c>
      <x:c r="B5" s="58" t="str">
        <x:v>Executive Sponsor</x:v>
      </x:c>
      <x:c r="C5" s="58" t="str">
        <x:v>Migration Program Lead</x:v>
      </x:c>
      <x:c r="D5" s="58" t="str">
        <x:v>Lead Solution Architect</x:v>
      </x:c>
      <x:c r="E5" s="58" t="str">
        <x:v>Hybrid</x:v>
      </x:c>
      <x:c r="F5" s="58" t="str">
        <x:v>Primary Data Center</x:v>
      </x:c>
      <x:c r="G5" s="58" t="str">
        <x:v>Target Cloud Region / DR Region</x:v>
      </x:c>
      <x:c r="H5" s="80" t="n">
        <x:v>46266</x:v>
      </x:c>
      <x:c r="I5" s="80" t="n">
        <x:v>46477</x:v>
      </x:c>
      <x:c r="J5" s="58" t="str">
        <x:v>Reduce data-center dependency and modernize critical workloads.</x:v>
      </x:c>
      <x:c r="K5" s="58" t="str">
        <x:v>DEV/TEST/UAT/PROD workloads approved for migration.</x:v>
      </x:c>
      <x:c r="L5" s="58" t="str">
        <x:v>Retained legacy platforms and unsupported third-party systems.</x:v>
      </x:c>
      <x:c r="M5" s="58" t="str">
        <x:v>Quarter-end and holiday change freeze.</x:v>
      </x:c>
      <x:c r="N5" s="58" t="str">
        <x:v>Limited SME availability; external network approvals.</x:v>
      </x:c>
      <x:c r="O5" s="58" t="str">
        <x:v>Weekly wave review; CAB weekly; command center during cutover.</x:v>
      </x:c>
      <x:c r="P5" s="58" t="str">
        <x:v>Planning</x:v>
      </x:c>
    </x:row>
    <x:row r="6">
      <x:c r="A6" s="26"/>
      <x:c r="B6" s="26"/>
      <x:c r="C6" s="26"/>
      <x:c r="D6" s="26"/>
      <x:c r="E6" s="26"/>
      <x:c r="F6" s="26"/>
      <x:c r="G6" s="26"/>
      <x:c r="H6" s="81"/>
      <x:c r="I6" s="81"/>
      <x:c r="J6" s="26"/>
      <x:c r="K6" s="26"/>
      <x:c r="L6" s="26"/>
      <x:c r="M6" s="26"/>
      <x:c r="N6" s="26"/>
      <x:c r="O6" s="26"/>
      <x:c r="P6" s="26"/>
    </x:row>
    <x:row r="7">
      <x:c r="A7" s="26"/>
      <x:c r="B7" s="26"/>
      <x:c r="C7" s="26"/>
      <x:c r="D7" s="26"/>
      <x:c r="E7" s="26"/>
      <x:c r="F7" s="26"/>
      <x:c r="G7" s="26"/>
      <x:c r="H7" s="81"/>
      <x:c r="I7" s="81"/>
      <x:c r="J7" s="26"/>
      <x:c r="K7" s="26"/>
      <x:c r="L7" s="26"/>
      <x:c r="M7" s="26"/>
      <x:c r="N7" s="26"/>
      <x:c r="O7" s="26"/>
      <x:c r="P7" s="26"/>
    </x:row>
    <x:row r="8">
      <x:c r="A8" s="26"/>
      <x:c r="B8" s="26"/>
      <x:c r="C8" s="26"/>
      <x:c r="D8" s="26"/>
      <x:c r="E8" s="26"/>
      <x:c r="F8" s="26"/>
      <x:c r="G8" s="26"/>
      <x:c r="H8" s="81"/>
      <x:c r="I8" s="81"/>
      <x:c r="J8" s="26"/>
      <x:c r="K8" s="26"/>
      <x:c r="L8" s="26"/>
      <x:c r="M8" s="26"/>
      <x:c r="N8" s="26"/>
      <x:c r="O8" s="26"/>
      <x:c r="P8" s="26"/>
    </x:row>
    <x:row r="9">
      <x:c r="A9" s="26"/>
      <x:c r="B9" s="26"/>
      <x:c r="C9" s="26"/>
      <x:c r="D9" s="26"/>
      <x:c r="E9" s="26"/>
      <x:c r="F9" s="26"/>
      <x:c r="G9" s="26"/>
      <x:c r="H9" s="81"/>
      <x:c r="I9" s="81"/>
      <x:c r="J9" s="26"/>
      <x:c r="K9" s="26"/>
      <x:c r="L9" s="26"/>
      <x:c r="M9" s="26"/>
      <x:c r="N9" s="26"/>
      <x:c r="O9" s="26"/>
      <x:c r="P9" s="26"/>
    </x:row>
    <x:row r="10">
      <x:c r="A10" s="26"/>
      <x:c r="B10" s="26"/>
      <x:c r="C10" s="26"/>
      <x:c r="D10" s="26"/>
      <x:c r="E10" s="26"/>
      <x:c r="F10" s="26"/>
      <x:c r="G10" s="26"/>
      <x:c r="H10" s="81"/>
      <x:c r="I10" s="81"/>
      <x:c r="J10" s="26"/>
      <x:c r="K10" s="26"/>
      <x:c r="L10" s="26"/>
      <x:c r="M10" s="26"/>
      <x:c r="N10" s="26"/>
      <x:c r="O10" s="26"/>
      <x:c r="P10" s="26"/>
    </x:row>
    <x:row r="11">
      <x:c r="A11" s="26"/>
      <x:c r="B11" s="26"/>
      <x:c r="C11" s="26"/>
      <x:c r="D11" s="26"/>
      <x:c r="E11" s="26"/>
      <x:c r="F11" s="26"/>
      <x:c r="G11" s="26"/>
      <x:c r="H11" s="81"/>
      <x:c r="I11" s="81"/>
      <x:c r="J11" s="26"/>
      <x:c r="K11" s="26"/>
      <x:c r="L11" s="26"/>
      <x:c r="M11" s="26"/>
      <x:c r="N11" s="26"/>
      <x:c r="O11" s="26"/>
      <x:c r="P11" s="26"/>
    </x:row>
    <x:row r="12">
      <x:c r="A12" s="26"/>
      <x:c r="B12" s="26"/>
      <x:c r="C12" s="26"/>
      <x:c r="D12" s="26"/>
      <x:c r="E12" s="26"/>
      <x:c r="F12" s="26"/>
      <x:c r="G12" s="26"/>
      <x:c r="H12" s="81"/>
      <x:c r="I12" s="81"/>
      <x:c r="J12" s="26"/>
      <x:c r="K12" s="26"/>
      <x:c r="L12" s="26"/>
      <x:c r="M12" s="26"/>
      <x:c r="N12" s="26"/>
      <x:c r="O12" s="26"/>
      <x:c r="P12" s="26"/>
    </x:row>
    <x:row r="13">
      <x:c r="A13" s="26"/>
      <x:c r="B13" s="26"/>
      <x:c r="C13" s="26"/>
      <x:c r="D13" s="26"/>
      <x:c r="E13" s="26"/>
      <x:c r="F13" s="26"/>
      <x:c r="G13" s="26"/>
      <x:c r="H13" s="81"/>
      <x:c r="I13" s="81"/>
      <x:c r="J13" s="26"/>
      <x:c r="K13" s="26"/>
      <x:c r="L13" s="26"/>
      <x:c r="M13" s="26"/>
      <x:c r="N13" s="26"/>
      <x:c r="O13" s="26"/>
      <x:c r="P13" s="26"/>
    </x:row>
    <x:row r="14">
      <x:c r="A14" s="26"/>
      <x:c r="B14" s="26"/>
      <x:c r="C14" s="26"/>
      <x:c r="D14" s="26"/>
      <x:c r="E14" s="26"/>
      <x:c r="F14" s="26"/>
      <x:c r="G14" s="26"/>
      <x:c r="H14" s="81"/>
      <x:c r="I14" s="81"/>
      <x:c r="J14" s="26"/>
      <x:c r="K14" s="26"/>
      <x:c r="L14" s="26"/>
      <x:c r="M14" s="26"/>
      <x:c r="N14" s="26"/>
      <x:c r="O14" s="26"/>
      <x:c r="P14" s="26"/>
    </x:row>
    <x:row r="15">
      <x:c r="A15" s="26"/>
      <x:c r="B15" s="26"/>
      <x:c r="C15" s="26"/>
      <x:c r="D15" s="26"/>
      <x:c r="E15" s="26"/>
      <x:c r="F15" s="26"/>
      <x:c r="G15" s="26"/>
      <x:c r="H15" s="81"/>
      <x:c r="I15" s="81"/>
      <x:c r="J15" s="26"/>
      <x:c r="K15" s="26"/>
      <x:c r="L15" s="26"/>
      <x:c r="M15" s="26"/>
      <x:c r="N15" s="26"/>
      <x:c r="O15" s="26"/>
      <x:c r="P15" s="26"/>
    </x:row>
    <x:row r="16">
      <x:c r="A16" s="26"/>
      <x:c r="B16" s="26"/>
      <x:c r="C16" s="26"/>
      <x:c r="D16" s="26"/>
      <x:c r="E16" s="26"/>
      <x:c r="F16" s="26"/>
      <x:c r="G16" s="26"/>
      <x:c r="H16" s="81"/>
      <x:c r="I16" s="81"/>
      <x:c r="J16" s="26"/>
      <x:c r="K16" s="26"/>
      <x:c r="L16" s="26"/>
      <x:c r="M16" s="26"/>
      <x:c r="N16" s="26"/>
      <x:c r="O16" s="26"/>
      <x:c r="P16" s="26"/>
    </x:row>
    <x:row r="17">
      <x:c r="A17" s="26"/>
      <x:c r="B17" s="26"/>
      <x:c r="C17" s="26"/>
      <x:c r="D17" s="26"/>
      <x:c r="E17" s="26"/>
      <x:c r="F17" s="26"/>
      <x:c r="G17" s="26"/>
      <x:c r="H17" s="81"/>
      <x:c r="I17" s="81"/>
      <x:c r="J17" s="26"/>
      <x:c r="K17" s="26"/>
      <x:c r="L17" s="26"/>
      <x:c r="M17" s="26"/>
      <x:c r="N17" s="26"/>
      <x:c r="O17" s="26"/>
      <x:c r="P17" s="26"/>
    </x:row>
    <x:row r="18">
      <x:c r="A18" s="26"/>
      <x:c r="B18" s="26"/>
      <x:c r="C18" s="26"/>
      <x:c r="D18" s="26"/>
      <x:c r="E18" s="26"/>
      <x:c r="F18" s="26"/>
      <x:c r="G18" s="26"/>
      <x:c r="H18" s="81"/>
      <x:c r="I18" s="81"/>
      <x:c r="J18" s="26"/>
      <x:c r="K18" s="26"/>
      <x:c r="L18" s="26"/>
      <x:c r="M18" s="26"/>
      <x:c r="N18" s="26"/>
      <x:c r="O18" s="26"/>
      <x:c r="P18" s="26"/>
    </x:row>
    <x:row r="19">
      <x:c r="A19" s="26"/>
      <x:c r="B19" s="26"/>
      <x:c r="C19" s="26"/>
      <x:c r="D19" s="26"/>
      <x:c r="E19" s="26"/>
      <x:c r="F19" s="26"/>
      <x:c r="G19" s="26"/>
      <x:c r="H19" s="81"/>
      <x:c r="I19" s="81"/>
      <x:c r="J19" s="26"/>
      <x:c r="K19" s="26"/>
      <x:c r="L19" s="26"/>
      <x:c r="M19" s="26"/>
      <x:c r="N19" s="26"/>
      <x:c r="O19" s="26"/>
      <x:c r="P19" s="26"/>
    </x:row>
    <x:row r="20">
      <x:c r="A20" s="26"/>
      <x:c r="B20" s="26"/>
      <x:c r="C20" s="26"/>
      <x:c r="D20" s="26"/>
      <x:c r="E20" s="26"/>
      <x:c r="F20" s="26"/>
      <x:c r="G20" s="26"/>
      <x:c r="H20" s="81"/>
      <x:c r="I20" s="81"/>
      <x:c r="J20" s="26"/>
      <x:c r="K20" s="26"/>
      <x:c r="L20" s="26"/>
      <x:c r="M20" s="26"/>
      <x:c r="N20" s="26"/>
      <x:c r="O20" s="26"/>
      <x:c r="P20" s="26"/>
    </x:row>
    <x:row r="21">
      <x:c r="A21" s="26"/>
      <x:c r="B21" s="26"/>
      <x:c r="C21" s="26"/>
      <x:c r="D21" s="26"/>
      <x:c r="E21" s="26"/>
      <x:c r="F21" s="26"/>
      <x:c r="G21" s="26"/>
      <x:c r="H21" s="81"/>
      <x:c r="I21" s="81"/>
      <x:c r="J21" s="26"/>
      <x:c r="K21" s="26"/>
      <x:c r="L21" s="26"/>
      <x:c r="M21" s="26"/>
      <x:c r="N21" s="26"/>
      <x:c r="O21" s="26"/>
      <x:c r="P21" s="26"/>
    </x:row>
    <x:row r="22">
      <x:c r="A22" s="26"/>
      <x:c r="B22" s="26"/>
      <x:c r="C22" s="26"/>
      <x:c r="D22" s="26"/>
      <x:c r="E22" s="26"/>
      <x:c r="F22" s="26"/>
      <x:c r="G22" s="26"/>
      <x:c r="H22" s="81"/>
      <x:c r="I22" s="81"/>
      <x:c r="J22" s="26"/>
      <x:c r="K22" s="26"/>
      <x:c r="L22" s="26"/>
      <x:c r="M22" s="26"/>
      <x:c r="N22" s="26"/>
      <x:c r="O22" s="26"/>
      <x:c r="P22" s="26"/>
    </x:row>
    <x:row r="23">
      <x:c r="A23" s="26"/>
      <x:c r="B23" s="26"/>
      <x:c r="C23" s="26"/>
      <x:c r="D23" s="26"/>
      <x:c r="E23" s="26"/>
      <x:c r="F23" s="26"/>
      <x:c r="G23" s="26"/>
      <x:c r="H23" s="81"/>
      <x:c r="I23" s="81"/>
      <x:c r="J23" s="26"/>
      <x:c r="K23" s="26"/>
      <x:c r="L23" s="26"/>
      <x:c r="M23" s="26"/>
      <x:c r="N23" s="26"/>
      <x:c r="O23" s="26"/>
      <x:c r="P23" s="26"/>
    </x:row>
    <x:row r="24">
      <x:c r="A24" s="26"/>
      <x:c r="B24" s="26"/>
      <x:c r="C24" s="26"/>
      <x:c r="D24" s="26"/>
      <x:c r="E24" s="26"/>
      <x:c r="F24" s="26"/>
      <x:c r="G24" s="26"/>
      <x:c r="H24" s="81"/>
      <x:c r="I24" s="81"/>
      <x:c r="J24" s="26"/>
      <x:c r="K24" s="26"/>
      <x:c r="L24" s="26"/>
      <x:c r="M24" s="26"/>
      <x:c r="N24" s="26"/>
      <x:c r="O24" s="26"/>
      <x:c r="P24" s="26"/>
    </x:row>
    <x:row r="25">
      <x:c r="A25" s="26"/>
      <x:c r="B25" s="26"/>
      <x:c r="C25" s="26"/>
      <x:c r="D25" s="26"/>
      <x:c r="E25" s="26"/>
      <x:c r="F25" s="26"/>
      <x:c r="G25" s="26"/>
      <x:c r="H25" s="81"/>
      <x:c r="I25" s="81"/>
      <x:c r="J25" s="26"/>
      <x:c r="K25" s="26"/>
      <x:c r="L25" s="26"/>
      <x:c r="M25" s="26"/>
      <x:c r="N25" s="26"/>
      <x:c r="O25" s="26"/>
      <x:c r="P25" s="26"/>
    </x:row>
    <x:row r="26">
      <x:c r="A26" s="26"/>
      <x:c r="B26" s="26"/>
      <x:c r="C26" s="26"/>
      <x:c r="D26" s="26"/>
      <x:c r="E26" s="26"/>
      <x:c r="F26" s="26"/>
      <x:c r="G26" s="26"/>
      <x:c r="H26" s="81"/>
      <x:c r="I26" s="81"/>
      <x:c r="J26" s="26"/>
      <x:c r="K26" s="26"/>
      <x:c r="L26" s="26"/>
      <x:c r="M26" s="26"/>
      <x:c r="N26" s="26"/>
      <x:c r="O26" s="26"/>
      <x:c r="P26" s="26"/>
    </x:row>
    <x:row r="27">
      <x:c r="A27" s="26"/>
      <x:c r="B27" s="26"/>
      <x:c r="C27" s="26"/>
      <x:c r="D27" s="26"/>
      <x:c r="E27" s="26"/>
      <x:c r="F27" s="26"/>
      <x:c r="G27" s="26"/>
      <x:c r="H27" s="81"/>
      <x:c r="I27" s="81"/>
      <x:c r="J27" s="26"/>
      <x:c r="K27" s="26"/>
      <x:c r="L27" s="26"/>
      <x:c r="M27" s="26"/>
      <x:c r="N27" s="26"/>
      <x:c r="O27" s="26"/>
      <x:c r="P27" s="26"/>
    </x:row>
    <x:row r="28">
      <x:c r="A28" s="26"/>
      <x:c r="B28" s="26"/>
      <x:c r="C28" s="26"/>
      <x:c r="D28" s="26"/>
      <x:c r="E28" s="26"/>
      <x:c r="F28" s="26"/>
      <x:c r="G28" s="26"/>
      <x:c r="H28" s="81"/>
      <x:c r="I28" s="81"/>
      <x:c r="J28" s="26"/>
      <x:c r="K28" s="26"/>
      <x:c r="L28" s="26"/>
      <x:c r="M28" s="26"/>
      <x:c r="N28" s="26"/>
      <x:c r="O28" s="26"/>
      <x:c r="P28" s="26"/>
    </x:row>
    <x:row r="29">
      <x:c r="A29" s="26"/>
      <x:c r="B29" s="26"/>
      <x:c r="C29" s="26"/>
      <x:c r="D29" s="26"/>
      <x:c r="E29" s="26"/>
      <x:c r="F29" s="26"/>
      <x:c r="G29" s="26"/>
      <x:c r="H29" s="81"/>
      <x:c r="I29" s="81"/>
      <x:c r="J29" s="26"/>
      <x:c r="K29" s="26"/>
      <x:c r="L29" s="26"/>
      <x:c r="M29" s="26"/>
      <x:c r="N29" s="26"/>
      <x:c r="O29" s="26"/>
      <x:c r="P29" s="26"/>
    </x:row>
    <x:row r="30">
      <x:c r="A30" s="26"/>
      <x:c r="B30" s="26"/>
      <x:c r="C30" s="26"/>
      <x:c r="D30" s="26"/>
      <x:c r="E30" s="26"/>
      <x:c r="F30" s="26"/>
      <x:c r="G30" s="26"/>
      <x:c r="H30" s="81"/>
      <x:c r="I30" s="81"/>
      <x:c r="J30" s="26"/>
      <x:c r="K30" s="26"/>
      <x:c r="L30" s="26"/>
      <x:c r="M30" s="26"/>
      <x:c r="N30" s="26"/>
      <x:c r="O30" s="26"/>
      <x:c r="P30" s="26"/>
    </x:row>
    <x:row r="31">
      <x:c r="A31" s="26"/>
      <x:c r="B31" s="26"/>
      <x:c r="C31" s="26"/>
      <x:c r="D31" s="26"/>
      <x:c r="E31" s="26"/>
      <x:c r="F31" s="26"/>
      <x:c r="G31" s="26"/>
      <x:c r="H31" s="81"/>
      <x:c r="I31" s="81"/>
      <x:c r="J31" s="26"/>
      <x:c r="K31" s="26"/>
      <x:c r="L31" s="26"/>
      <x:c r="M31" s="26"/>
      <x:c r="N31" s="26"/>
      <x:c r="O31" s="26"/>
      <x:c r="P31" s="26"/>
    </x:row>
    <x:row r="32">
      <x:c r="A32" s="26"/>
      <x:c r="B32" s="26"/>
      <x:c r="C32" s="26"/>
      <x:c r="D32" s="26"/>
      <x:c r="E32" s="26"/>
      <x:c r="F32" s="26"/>
      <x:c r="G32" s="26"/>
      <x:c r="H32" s="81"/>
      <x:c r="I32" s="81"/>
      <x:c r="J32" s="26"/>
      <x:c r="K32" s="26"/>
      <x:c r="L32" s="26"/>
      <x:c r="M32" s="26"/>
      <x:c r="N32" s="26"/>
      <x:c r="O32" s="26"/>
      <x:c r="P32" s="26"/>
    </x:row>
    <x:row r="33">
      <x:c r="A33" s="26"/>
      <x:c r="B33" s="26"/>
      <x:c r="C33" s="26"/>
      <x:c r="D33" s="26"/>
      <x:c r="E33" s="26"/>
      <x:c r="F33" s="26"/>
      <x:c r="G33" s="26"/>
      <x:c r="H33" s="81"/>
      <x:c r="I33" s="81"/>
      <x:c r="J33" s="26"/>
      <x:c r="K33" s="26"/>
      <x:c r="L33" s="26"/>
      <x:c r="M33" s="26"/>
      <x:c r="N33" s="26"/>
      <x:c r="O33" s="26"/>
      <x:c r="P33" s="26"/>
    </x:row>
    <x:row r="34">
      <x:c r="A34" s="26"/>
      <x:c r="B34" s="26"/>
      <x:c r="C34" s="26"/>
      <x:c r="D34" s="26"/>
      <x:c r="E34" s="26"/>
      <x:c r="F34" s="26"/>
      <x:c r="G34" s="26"/>
      <x:c r="H34" s="81"/>
      <x:c r="I34" s="81"/>
      <x:c r="J34" s="26"/>
      <x:c r="K34" s="26"/>
      <x:c r="L34" s="26"/>
      <x:c r="M34" s="26"/>
      <x:c r="N34" s="26"/>
      <x:c r="O34" s="26"/>
      <x:c r="P34" s="26"/>
    </x:row>
    <x:row r="35">
      <x:c r="A35" s="26"/>
      <x:c r="B35" s="26"/>
      <x:c r="C35" s="26"/>
      <x:c r="D35" s="26"/>
      <x:c r="E35" s="26"/>
      <x:c r="F35" s="26"/>
      <x:c r="G35" s="26"/>
      <x:c r="H35" s="81"/>
      <x:c r="I35" s="81"/>
      <x:c r="J35" s="26"/>
      <x:c r="K35" s="26"/>
      <x:c r="L35" s="26"/>
      <x:c r="M35" s="26"/>
      <x:c r="N35" s="26"/>
      <x:c r="O35" s="26"/>
      <x:c r="P35" s="26"/>
    </x:row>
    <x:row r="36">
      <x:c r="A36" s="26"/>
      <x:c r="B36" s="26"/>
      <x:c r="C36" s="26"/>
      <x:c r="D36" s="26"/>
      <x:c r="E36" s="26"/>
      <x:c r="F36" s="26"/>
      <x:c r="G36" s="26"/>
      <x:c r="H36" s="81"/>
      <x:c r="I36" s="81"/>
      <x:c r="J36" s="26"/>
      <x:c r="K36" s="26"/>
      <x:c r="L36" s="26"/>
      <x:c r="M36" s="26"/>
      <x:c r="N36" s="26"/>
      <x:c r="O36" s="26"/>
      <x:c r="P36" s="26"/>
    </x:row>
    <x:row r="37">
      <x:c r="A37" s="26"/>
      <x:c r="B37" s="26"/>
      <x:c r="C37" s="26"/>
      <x:c r="D37" s="26"/>
      <x:c r="E37" s="26"/>
      <x:c r="F37" s="26"/>
      <x:c r="G37" s="26"/>
      <x:c r="H37" s="81"/>
      <x:c r="I37" s="81"/>
      <x:c r="J37" s="26"/>
      <x:c r="K37" s="26"/>
      <x:c r="L37" s="26"/>
      <x:c r="M37" s="26"/>
      <x:c r="N37" s="26"/>
      <x:c r="O37" s="26"/>
      <x:c r="P37" s="26"/>
    </x:row>
    <x:row r="38">
      <x:c r="A38" s="26"/>
      <x:c r="B38" s="26"/>
      <x:c r="C38" s="26"/>
      <x:c r="D38" s="26"/>
      <x:c r="E38" s="26"/>
      <x:c r="F38" s="26"/>
      <x:c r="G38" s="26"/>
      <x:c r="H38" s="81"/>
      <x:c r="I38" s="81"/>
      <x:c r="J38" s="26"/>
      <x:c r="K38" s="26"/>
      <x:c r="L38" s="26"/>
      <x:c r="M38" s="26"/>
      <x:c r="N38" s="26"/>
      <x:c r="O38" s="26"/>
      <x:c r="P38" s="26"/>
    </x:row>
    <x:row r="39">
      <x:c r="A39" s="26"/>
      <x:c r="B39" s="26"/>
      <x:c r="C39" s="26"/>
      <x:c r="D39" s="26"/>
      <x:c r="E39" s="26"/>
      <x:c r="F39" s="26"/>
      <x:c r="G39" s="26"/>
      <x:c r="H39" s="81"/>
      <x:c r="I39" s="81"/>
      <x:c r="J39" s="26"/>
      <x:c r="K39" s="26"/>
      <x:c r="L39" s="26"/>
      <x:c r="M39" s="26"/>
      <x:c r="N39" s="26"/>
      <x:c r="O39" s="26"/>
      <x:c r="P39" s="26"/>
    </x:row>
    <x:row r="40">
      <x:c r="A40" s="26"/>
      <x:c r="B40" s="26"/>
      <x:c r="C40" s="26"/>
      <x:c r="D40" s="26"/>
      <x:c r="E40" s="26"/>
      <x:c r="F40" s="26"/>
      <x:c r="G40" s="26"/>
      <x:c r="H40" s="81"/>
      <x:c r="I40" s="81"/>
      <x:c r="J40" s="26"/>
      <x:c r="K40" s="26"/>
      <x:c r="L40" s="26"/>
      <x:c r="M40" s="26"/>
      <x:c r="N40" s="26"/>
      <x:c r="O40" s="26"/>
      <x:c r="P40" s="26"/>
    </x:row>
    <x:row r="41">
      <x:c r="A41" s="26"/>
      <x:c r="B41" s="26"/>
      <x:c r="C41" s="26"/>
      <x:c r="D41" s="26"/>
      <x:c r="E41" s="26"/>
      <x:c r="F41" s="26"/>
      <x:c r="G41" s="26"/>
      <x:c r="H41" s="81"/>
      <x:c r="I41" s="81"/>
      <x:c r="J41" s="26"/>
      <x:c r="K41" s="26"/>
      <x:c r="L41" s="26"/>
      <x:c r="M41" s="26"/>
      <x:c r="N41" s="26"/>
      <x:c r="O41" s="26"/>
      <x:c r="P41" s="26"/>
    </x:row>
    <x:row r="42">
      <x:c r="A42" s="26"/>
      <x:c r="B42" s="26"/>
      <x:c r="C42" s="26"/>
      <x:c r="D42" s="26"/>
      <x:c r="E42" s="26"/>
      <x:c r="F42" s="26"/>
      <x:c r="G42" s="26"/>
      <x:c r="H42" s="81"/>
      <x:c r="I42" s="81"/>
      <x:c r="J42" s="26"/>
      <x:c r="K42" s="26"/>
      <x:c r="L42" s="26"/>
      <x:c r="M42" s="26"/>
      <x:c r="N42" s="26"/>
      <x:c r="O42" s="26"/>
      <x:c r="P42" s="26"/>
    </x:row>
    <x:row r="43">
      <x:c r="A43" s="26"/>
      <x:c r="B43" s="26"/>
      <x:c r="C43" s="26"/>
      <x:c r="D43" s="26"/>
      <x:c r="E43" s="26"/>
      <x:c r="F43" s="26"/>
      <x:c r="G43" s="26"/>
      <x:c r="H43" s="81"/>
      <x:c r="I43" s="81"/>
      <x:c r="J43" s="26"/>
      <x:c r="K43" s="26"/>
      <x:c r="L43" s="26"/>
      <x:c r="M43" s="26"/>
      <x:c r="N43" s="26"/>
      <x:c r="O43" s="26"/>
      <x:c r="P43" s="26"/>
    </x:row>
    <x:row r="44">
      <x:c r="A44" s="26"/>
      <x:c r="B44" s="26"/>
      <x:c r="C44" s="26"/>
      <x:c r="D44" s="26"/>
      <x:c r="E44" s="26"/>
      <x:c r="F44" s="26"/>
      <x:c r="G44" s="26"/>
      <x:c r="H44" s="81"/>
      <x:c r="I44" s="81"/>
      <x:c r="J44" s="26"/>
      <x:c r="K44" s="26"/>
      <x:c r="L44" s="26"/>
      <x:c r="M44" s="26"/>
      <x:c r="N44" s="26"/>
      <x:c r="O44" s="26"/>
      <x:c r="P44" s="26"/>
    </x:row>
  </x:sheetData>
  <x:mergeCells>
    <x:mergeCell ref="A1:P1"/>
    <x:mergeCell ref="A2:P2"/>
    <x:mergeCell ref="A3:P3"/>
  </x:mergeCells>
  <x:dataValidations count="2">
    <x:dataValidation type="list" sqref="E5:E44">
      <x:formula1>"AWS,Azure,GCP,OCI,VMware / Private Cloud,Data Center,Hybrid,Multi-Cloud,Other"</x:formula1>
    </x:dataValidation>
    <x:dataValidation type="list" sqref="P5:P44">
      <x:formula1>"Not Started,Planning,In Execution,At Risk,On Hold,Complete"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21" max="21" width="20" hidden="0" customWidth="1"/>
  </x:cols>
  <x:sheetData>
    <x:row r="1" ht="28" customHeight="1">
      <x:c r="A1" s="6" t="str">
        <x:v>ARCHITECTURE HANDOFF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</x:row>
    <x:row r="2" ht="30" customHeight="1">
      <x:c r="A2" s="12" t="str">
        <x:v>Accept the approved design baseline and convert architecture decisions into execution inputs without duplicating the architecture workbook.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  <x:c r="V3" s="78"/>
    </x:row>
    <x:row r="4" ht="36" customHeight="1">
      <x:c r="A4" s="20" t="str">
        <x:v>Handoff ID</x:v>
      </x:c>
      <x:c r="B4" s="20" t="str">
        <x:v>Application / Workload</x:v>
      </x:c>
      <x:c r="C4" s="20" t="str">
        <x:v>Architecture Version / Baseline</x:v>
      </x:c>
      <x:c r="D4" s="20" t="str">
        <x:v>Architecture Approval Date</x:v>
      </x:c>
      <x:c r="E4" s="20" t="str">
        <x:v>Approved Migration Strategy</x:v>
      </x:c>
      <x:c r="F4" s="20" t="str">
        <x:v>Source Component / Environment</x:v>
      </x:c>
      <x:c r="G4" s="20" t="str">
        <x:v>Target Component / Environment</x:v>
      </x:c>
      <x:c r="H4" s="20" t="str">
        <x:v>Recommended Wave</x:v>
      </x:c>
      <x:c r="I4" s="20" t="str">
        <x:v>Migration Tool / Method</x:v>
      </x:c>
      <x:c r="J4" s="20" t="str">
        <x:v>Architecture Prerequisites</x:v>
      </x:c>
      <x:c r="K4" s="20" t="str">
        <x:v>Dependency IDs</x:v>
      </x:c>
      <x:c r="L4" s="20" t="str">
        <x:v>Connectivity Requirements</x:v>
      </x:c>
      <x:c r="M4" s="20" t="str">
        <x:v>Data Sync / Replication Requirement</x:v>
      </x:c>
      <x:c r="N4" s="20" t="str">
        <x:v>Testing / Acceptance Requirement</x:v>
      </x:c>
      <x:c r="O4" s="20" t="str">
        <x:v>Rollback Requirement</x:v>
      </x:c>
      <x:c r="P4" s="20" t="str">
        <x:v>Downtime / RTO Constraint</x:v>
      </x:c>
      <x:c r="Q4" s="20" t="str">
        <x:v>RPO Constraint</x:v>
      </x:c>
      <x:c r="R4" s="20" t="str">
        <x:v>Security / Compliance Gate</x:v>
      </x:c>
      <x:c r="S4" s="20" t="str">
        <x:v>Design Decision References</x:v>
      </x:c>
      <x:c r="T4" s="20" t="str">
        <x:v>Handoff Accepted By</x:v>
      </x:c>
      <x:c r="U4" s="20" t="str">
        <x:v>Handoff Status</x:v>
      </x:c>
      <x:c r="V4" s="20" t="str">
        <x:v>Execution Eligible?</x:v>
      </x:c>
    </x:row>
    <x:row r="5">
      <x:c r="A5" s="58" t="str">
        <x:v>HOF-014</x:v>
      </x:c>
      <x:c r="B5" s="58" t="str">
        <x:v>APP-014 Customer Billing</x:v>
      </x:c>
      <x:c r="C5" s="58" t="str">
        <x:v>Solution Architecture v1.0</x:v>
      </x:c>
      <x:c r="D5" s="80" t="n">
        <x:v>46262</x:v>
      </x:c>
      <x:c r="E5" s="58" t="str">
        <x:v>Replatform</x:v>
      </x:c>
      <x:c r="F5" s="58" t="str">
        <x:v>On-prem PROD Web/App/DB</x:v>
      </x:c>
      <x:c r="G5" s="58" t="str">
        <x:v>Cloud Web/App + Managed DB PROD</x:v>
      </x:c>
      <x:c r="H5" s="58" t="str">
        <x:v>WAV-003</x:v>
      </x:c>
      <x:c r="I5" s="58" t="str">
        <x:v>Native server migration + database replication</x:v>
      </x:c>
      <x:c r="J5" s="58" t="str">
        <x:v>Target network, IAM, monitoring and managed DB available.</x:v>
      </x:c>
      <x:c r="K5" s="58" t="str">
        <x:v>DEP-017</x:v>
      </x:c>
      <x:c r="L5" s="58" t="str">
        <x:v>Private connectivity + approved firewall rules.</x:v>
      </x:c>
      <x:c r="M5" s="58" t="str">
        <x:v>Continuous replication; final delta before switch.</x:v>
      </x:c>
      <x:c r="N5" s="58" t="str">
        <x:v>Build, integration, performance and business smoke tests.</x:v>
      </x:c>
      <x:c r="O5" s="58" t="str">
        <x:v>Restore source routing and resume source writes if critical validation fails.</x:v>
      </x:c>
      <x:c r="P5" s="58" t="str">
        <x:v>60 minutes</x:v>
      </x:c>
      <x:c r="Q5" s="58" t="str">
        <x:v>Near-zero during cutover</x:v>
      </x:c>
      <x:c r="R5" s="58" t="str">
        <x:v>Security approval required before production.</x:v>
      </x:c>
      <x:c r="S5" s="58" t="str">
        <x:v>ADR-014; TOBE-DB-03</x:v>
      </x:c>
      <x:c r="T5" s="58" t="str">
        <x:v>Migration Lead</x:v>
      </x:c>
      <x:c r="U5" s="58" t="str">
        <x:v>Accepted</x:v>
      </x:c>
      <x:c r="V5" s="84" t="str">
        <x:f>IF(A5="","",IF(AND(D5&lt;&gt;"",U5="Accepted",J5&lt;&gt;""),"YES","NO"))</x:f>
        <x:v>YES</x:v>
      </x:c>
    </x:row>
    <x:row r="6">
      <x:c r="A6" s="26"/>
      <x:c r="B6" s="26"/>
      <x:c r="C6" s="26"/>
      <x:c r="D6" s="81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6"/>
      <x:c r="V6" s="84" t="str">
        <x:f>IF(A6="","",IF(AND(D6&lt;&gt;"",U6="Accepted",J6&lt;&gt;""),"YES","NO"))</x:f>
      </x:c>
    </x:row>
    <x:row r="7">
      <x:c r="A7" s="26"/>
      <x:c r="B7" s="26"/>
      <x:c r="C7" s="26"/>
      <x:c r="D7" s="81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84" t="str">
        <x:f>IF(A7="","",IF(AND(D7&lt;&gt;"",U7="Accepted",J7&lt;&gt;""),"YES","NO"))</x:f>
      </x:c>
    </x:row>
    <x:row r="8">
      <x:c r="A8" s="26"/>
      <x:c r="B8" s="26"/>
      <x:c r="C8" s="26"/>
      <x:c r="D8" s="81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6"/>
      <x:c r="V8" s="84" t="str">
        <x:f>IF(A8="","",IF(AND(D8&lt;&gt;"",U8="Accepted",J8&lt;&gt;""),"YES","NO"))</x:f>
      </x:c>
    </x:row>
    <x:row r="9">
      <x:c r="A9" s="26"/>
      <x:c r="B9" s="26"/>
      <x:c r="C9" s="26"/>
      <x:c r="D9" s="81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6"/>
      <x:c r="V9" s="84" t="str">
        <x:f>IF(A9="","",IF(AND(D9&lt;&gt;"",U9="Accepted",J9&lt;&gt;""),"YES","NO"))</x:f>
      </x:c>
    </x:row>
    <x:row r="10">
      <x:c r="A10" s="26"/>
      <x:c r="B10" s="26"/>
      <x:c r="C10" s="26"/>
      <x:c r="D10" s="81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84" t="str">
        <x:f>IF(A10="","",IF(AND(D10&lt;&gt;"",U10="Accepted",J10&lt;&gt;""),"YES","NO"))</x:f>
      </x:c>
    </x:row>
    <x:row r="11">
      <x:c r="A11" s="26"/>
      <x:c r="B11" s="26"/>
      <x:c r="C11" s="26"/>
      <x:c r="D11" s="81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84" t="str">
        <x:f>IF(A11="","",IF(AND(D11&lt;&gt;"",U11="Accepted",J11&lt;&gt;""),"YES","NO"))</x:f>
      </x:c>
    </x:row>
    <x:row r="12">
      <x:c r="A12" s="26"/>
      <x:c r="B12" s="26"/>
      <x:c r="C12" s="26"/>
      <x:c r="D12" s="81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84" t="str">
        <x:f>IF(A12="","",IF(AND(D12&lt;&gt;"",U12="Accepted",J12&lt;&gt;""),"YES","NO"))</x:f>
      </x:c>
    </x:row>
    <x:row r="13">
      <x:c r="A13" s="26"/>
      <x:c r="B13" s="26"/>
      <x:c r="C13" s="26"/>
      <x:c r="D13" s="81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84" t="str">
        <x:f>IF(A13="","",IF(AND(D13&lt;&gt;"",U13="Accepted",J13&lt;&gt;""),"YES","NO"))</x:f>
      </x:c>
    </x:row>
    <x:row r="14">
      <x:c r="A14" s="26"/>
      <x:c r="B14" s="26"/>
      <x:c r="C14" s="26"/>
      <x:c r="D14" s="81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84" t="str">
        <x:f>IF(A14="","",IF(AND(D14&lt;&gt;"",U14="Accepted",J14&lt;&gt;""),"YES","NO"))</x:f>
      </x:c>
    </x:row>
    <x:row r="15">
      <x:c r="A15" s="26"/>
      <x:c r="B15" s="26"/>
      <x:c r="C15" s="26"/>
      <x:c r="D15" s="81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84" t="str">
        <x:f>IF(A15="","",IF(AND(D15&lt;&gt;"",U15="Accepted",J15&lt;&gt;""),"YES","NO"))</x:f>
      </x:c>
    </x:row>
    <x:row r="16">
      <x:c r="A16" s="26"/>
      <x:c r="B16" s="26"/>
      <x:c r="C16" s="26"/>
      <x:c r="D16" s="81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84" t="str">
        <x:f>IF(A16="","",IF(AND(D16&lt;&gt;"",U16="Accepted",J16&lt;&gt;""),"YES","NO"))</x:f>
      </x:c>
    </x:row>
    <x:row r="17">
      <x:c r="A17" s="26"/>
      <x:c r="B17" s="26"/>
      <x:c r="C17" s="26"/>
      <x:c r="D17" s="81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84" t="str">
        <x:f>IF(A17="","",IF(AND(D17&lt;&gt;"",U17="Accepted",J17&lt;&gt;""),"YES","NO"))</x:f>
      </x:c>
    </x:row>
    <x:row r="18">
      <x:c r="A18" s="26"/>
      <x:c r="B18" s="26"/>
      <x:c r="C18" s="26"/>
      <x:c r="D18" s="81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84" t="str">
        <x:f>IF(A18="","",IF(AND(D18&lt;&gt;"",U18="Accepted",J18&lt;&gt;""),"YES","NO"))</x:f>
      </x:c>
    </x:row>
    <x:row r="19">
      <x:c r="A19" s="26"/>
      <x:c r="B19" s="26"/>
      <x:c r="C19" s="26"/>
      <x:c r="D19" s="81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84" t="str">
        <x:f>IF(A19="","",IF(AND(D19&lt;&gt;"",U19="Accepted",J19&lt;&gt;""),"YES","NO"))</x:f>
      </x:c>
    </x:row>
    <x:row r="20">
      <x:c r="A20" s="26"/>
      <x:c r="B20" s="26"/>
      <x:c r="C20" s="26"/>
      <x:c r="D20" s="81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84" t="str">
        <x:f>IF(A20="","",IF(AND(D20&lt;&gt;"",U20="Accepted",J20&lt;&gt;""),"YES","NO"))</x:f>
      </x:c>
    </x:row>
    <x:row r="21">
      <x:c r="A21" s="26"/>
      <x:c r="B21" s="26"/>
      <x:c r="C21" s="26"/>
      <x:c r="D21" s="81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84" t="str">
        <x:f>IF(A21="","",IF(AND(D21&lt;&gt;"",U21="Accepted",J21&lt;&gt;""),"YES","NO"))</x:f>
      </x:c>
    </x:row>
    <x:row r="22">
      <x:c r="A22" s="26"/>
      <x:c r="B22" s="26"/>
      <x:c r="C22" s="26"/>
      <x:c r="D22" s="81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84" t="str">
        <x:f>IF(A22="","",IF(AND(D22&lt;&gt;"",U22="Accepted",J22&lt;&gt;""),"YES","NO"))</x:f>
      </x:c>
    </x:row>
    <x:row r="23">
      <x:c r="A23" s="26"/>
      <x:c r="B23" s="26"/>
      <x:c r="C23" s="26"/>
      <x:c r="D23" s="81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84" t="str">
        <x:f>IF(A23="","",IF(AND(D23&lt;&gt;"",U23="Accepted",J23&lt;&gt;""),"YES","NO"))</x:f>
      </x:c>
    </x:row>
    <x:row r="24">
      <x:c r="A24" s="26"/>
      <x:c r="B24" s="26"/>
      <x:c r="C24" s="26"/>
      <x:c r="D24" s="81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84" t="str">
        <x:f>IF(A24="","",IF(AND(D24&lt;&gt;"",U24="Accepted",J24&lt;&gt;""),"YES","NO"))</x:f>
      </x:c>
    </x:row>
    <x:row r="25">
      <x:c r="A25" s="26"/>
      <x:c r="B25" s="26"/>
      <x:c r="C25" s="26"/>
      <x:c r="D25" s="81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84" t="str">
        <x:f>IF(A25="","",IF(AND(D25&lt;&gt;"",U25="Accepted",J25&lt;&gt;""),"YES","NO"))</x:f>
      </x:c>
    </x:row>
    <x:row r="26">
      <x:c r="A26" s="26"/>
      <x:c r="B26" s="26"/>
      <x:c r="C26" s="26"/>
      <x:c r="D26" s="81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84" t="str">
        <x:f>IF(A26="","",IF(AND(D26&lt;&gt;"",U26="Accepted",J26&lt;&gt;""),"YES","NO"))</x:f>
      </x:c>
    </x:row>
    <x:row r="27">
      <x:c r="A27" s="26"/>
      <x:c r="B27" s="26"/>
      <x:c r="C27" s="26"/>
      <x:c r="D27" s="81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84" t="str">
        <x:f>IF(A27="","",IF(AND(D27&lt;&gt;"",U27="Accepted",J27&lt;&gt;""),"YES","NO"))</x:f>
      </x:c>
    </x:row>
    <x:row r="28">
      <x:c r="A28" s="26"/>
      <x:c r="B28" s="26"/>
      <x:c r="C28" s="26"/>
      <x:c r="D28" s="81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84" t="str">
        <x:f>IF(A28="","",IF(AND(D28&lt;&gt;"",U28="Accepted",J28&lt;&gt;""),"YES","NO"))</x:f>
      </x:c>
    </x:row>
    <x:row r="29">
      <x:c r="A29" s="26"/>
      <x:c r="B29" s="26"/>
      <x:c r="C29" s="26"/>
      <x:c r="D29" s="81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84" t="str">
        <x:f>IF(A29="","",IF(AND(D29&lt;&gt;"",U29="Accepted",J29&lt;&gt;""),"YES","NO"))</x:f>
      </x:c>
    </x:row>
    <x:row r="30">
      <x:c r="A30" s="26"/>
      <x:c r="B30" s="26"/>
      <x:c r="C30" s="26"/>
      <x:c r="D30" s="81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84" t="str">
        <x:f>IF(A30="","",IF(AND(D30&lt;&gt;"",U30="Accepted",J30&lt;&gt;""),"YES","NO"))</x:f>
      </x:c>
    </x:row>
    <x:row r="31">
      <x:c r="A31" s="26"/>
      <x:c r="B31" s="26"/>
      <x:c r="C31" s="26"/>
      <x:c r="D31" s="81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84" t="str">
        <x:f>IF(A31="","",IF(AND(D31&lt;&gt;"",U31="Accepted",J31&lt;&gt;""),"YES","NO"))</x:f>
      </x:c>
    </x:row>
    <x:row r="32">
      <x:c r="A32" s="26"/>
      <x:c r="B32" s="26"/>
      <x:c r="C32" s="26"/>
      <x:c r="D32" s="81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84" t="str">
        <x:f>IF(A32="","",IF(AND(D32&lt;&gt;"",U32="Accepted",J32&lt;&gt;""),"YES","NO"))</x:f>
      </x:c>
    </x:row>
    <x:row r="33">
      <x:c r="A33" s="26"/>
      <x:c r="B33" s="26"/>
      <x:c r="C33" s="26"/>
      <x:c r="D33" s="81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84" t="str">
        <x:f>IF(A33="","",IF(AND(D33&lt;&gt;"",U33="Accepted",J33&lt;&gt;""),"YES","NO"))</x:f>
      </x:c>
    </x:row>
    <x:row r="34">
      <x:c r="A34" s="26"/>
      <x:c r="B34" s="26"/>
      <x:c r="C34" s="26"/>
      <x:c r="D34" s="81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84" t="str">
        <x:f>IF(A34="","",IF(AND(D34&lt;&gt;"",U34="Accepted",J34&lt;&gt;""),"YES","NO"))</x:f>
      </x:c>
    </x:row>
    <x:row r="35">
      <x:c r="A35" s="26"/>
      <x:c r="B35" s="26"/>
      <x:c r="C35" s="26"/>
      <x:c r="D35" s="81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84" t="str">
        <x:f>IF(A35="","",IF(AND(D35&lt;&gt;"",U35="Accepted",J35&lt;&gt;""),"YES","NO"))</x:f>
      </x:c>
    </x:row>
    <x:row r="36">
      <x:c r="A36" s="26"/>
      <x:c r="B36" s="26"/>
      <x:c r="C36" s="26"/>
      <x:c r="D36" s="81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84" t="str">
        <x:f>IF(A36="","",IF(AND(D36&lt;&gt;"",U36="Accepted",J36&lt;&gt;""),"YES","NO"))</x:f>
      </x:c>
    </x:row>
    <x:row r="37">
      <x:c r="A37" s="26"/>
      <x:c r="B37" s="26"/>
      <x:c r="C37" s="26"/>
      <x:c r="D37" s="81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84" t="str">
        <x:f>IF(A37="","",IF(AND(D37&lt;&gt;"",U37="Accepted",J37&lt;&gt;""),"YES","NO"))</x:f>
      </x:c>
    </x:row>
    <x:row r="38">
      <x:c r="A38" s="26"/>
      <x:c r="B38" s="26"/>
      <x:c r="C38" s="26"/>
      <x:c r="D38" s="81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84" t="str">
        <x:f>IF(A38="","",IF(AND(D38&lt;&gt;"",U38="Accepted",J38&lt;&gt;""),"YES","NO"))</x:f>
      </x:c>
    </x:row>
    <x:row r="39">
      <x:c r="A39" s="26"/>
      <x:c r="B39" s="26"/>
      <x:c r="C39" s="26"/>
      <x:c r="D39" s="81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84" t="str">
        <x:f>IF(A39="","",IF(AND(D39&lt;&gt;"",U39="Accepted",J39&lt;&gt;""),"YES","NO"))</x:f>
      </x:c>
    </x:row>
    <x:row r="40">
      <x:c r="A40" s="26"/>
      <x:c r="B40" s="26"/>
      <x:c r="C40" s="26"/>
      <x:c r="D40" s="81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84" t="str">
        <x:f>IF(A40="","",IF(AND(D40&lt;&gt;"",U40="Accepted",J40&lt;&gt;""),"YES","NO"))</x:f>
      </x:c>
    </x:row>
    <x:row r="41">
      <x:c r="A41" s="26"/>
      <x:c r="B41" s="26"/>
      <x:c r="C41" s="26"/>
      <x:c r="D41" s="81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84" t="str">
        <x:f>IF(A41="","",IF(AND(D41&lt;&gt;"",U41="Accepted",J41&lt;&gt;""),"YES","NO"))</x:f>
      </x:c>
    </x:row>
    <x:row r="42">
      <x:c r="A42" s="26"/>
      <x:c r="B42" s="26"/>
      <x:c r="C42" s="26"/>
      <x:c r="D42" s="81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84" t="str">
        <x:f>IF(A42="","",IF(AND(D42&lt;&gt;"",U42="Accepted",J42&lt;&gt;""),"YES","NO"))</x:f>
      </x:c>
    </x:row>
    <x:row r="43">
      <x:c r="A43" s="26"/>
      <x:c r="B43" s="26"/>
      <x:c r="C43" s="26"/>
      <x:c r="D43" s="81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84" t="str">
        <x:f>IF(A43="","",IF(AND(D43&lt;&gt;"",U43="Accepted",J43&lt;&gt;""),"YES","NO"))</x:f>
      </x:c>
    </x:row>
    <x:row r="44">
      <x:c r="A44" s="26"/>
      <x:c r="B44" s="26"/>
      <x:c r="C44" s="26"/>
      <x:c r="D44" s="81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84" t="str">
        <x:f>IF(A44="","",IF(AND(D44&lt;&gt;"",U44="Accepted",J44&lt;&gt;""),"YES","NO"))</x:f>
      </x:c>
    </x:row>
  </x:sheetData>
  <x:mergeCells>
    <x:mergeCell ref="A1:V1"/>
    <x:mergeCell ref="A2:V2"/>
    <x:mergeCell ref="A3:V3"/>
  </x:mergeCells>
  <x:dataValidations count="2">
    <x:dataValidation type="list" sqref="E5:E44">
      <x:formula1>"Rehost,Replatform,Refactor,Repurchase,Retire,Retain,Relocate,Rebuild,Other"</x:formula1>
    </x:dataValidation>
    <x:dataValidation type="list" sqref="U5:U44">
      <x:formula1>"Pending,Accepted,Accepted with Exception,Rejected"</x:formula1>
    </x:dataValidation>
  </x:dataValidation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27" max="27" width="18" hidden="0" customWidth="1"/>
    <x:col min="6" max="6" width="20" hidden="0" customWidth="1"/>
    <x:col min="7" max="7" width="20" hidden="0" customWidth="1"/>
    <x:col min="20" max="20" width="18" hidden="0" customWidth="1"/>
    <x:col min="26" max="26" width="20" hidden="0" customWidth="1"/>
  </x:cols>
  <x:sheetData>
    <x:row r="1" ht="28" customHeight="1">
      <x:c r="A1" s="6" t="str">
        <x:v>MIGRATION PORTFOLIO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30" customHeight="1">
      <x:c r="A2" s="12" t="str">
        <x:v>Maintain the authoritative workload inventory and explicit source-to-target mapping used by wave planning.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  <x:c r="Y2" s="12"/>
      <x:c r="Z2" s="12"/>
      <x:c r="AA2" s="12"/>
      <x:c r="AB2" s="12"/>
      <x:c r="AC2" s="12"/>
      <x:c r="AD2" s="12"/>
      <x:c r="AE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  <x:c r="V3" s="78"/>
      <x:c r="W3" s="78"/>
      <x:c r="X3" s="78"/>
      <x:c r="Y3" s="78"/>
      <x:c r="Z3" s="78"/>
      <x:c r="AA3" s="78"/>
      <x:c r="AB3" s="78"/>
      <x:c r="AC3" s="78"/>
      <x:c r="AD3" s="78"/>
      <x:c r="AE3" s="78"/>
    </x:row>
    <x:row r="4" ht="36" customHeight="1">
      <x:c r="A4" s="20" t="str">
        <x:v>Workload ID</x:v>
      </x:c>
      <x:c r="B4" s="20" t="str">
        <x:v>Application Name</x:v>
      </x:c>
      <x:c r="C4" s="20" t="str">
        <x:v>Business Unit</x:v>
      </x:c>
      <x:c r="D4" s="20" t="str">
        <x:v>Business Owner</x:v>
      </x:c>
      <x:c r="E4" s="20" t="str">
        <x:v>Technical Owner</x:v>
      </x:c>
      <x:c r="F4" s="20" t="str">
        <x:v>Environment</x:v>
      </x:c>
      <x:c r="G4" s="20" t="str">
        <x:v>Criticality</x:v>
      </x:c>
      <x:c r="H4" s="20" t="str">
        <x:v>Source Location</x:v>
      </x:c>
      <x:c r="I4" s="20" t="str">
        <x:v>Source Host / Component</x:v>
      </x:c>
      <x:c r="J4" s="20" t="str">
        <x:v>Source OS / Platform</x:v>
      </x:c>
      <x:c r="K4" s="20" t="str">
        <x:v>Source Database</x:v>
      </x:c>
      <x:c r="L4" s="20" t="str">
        <x:v>Source IP / DNS</x:v>
      </x:c>
      <x:c r="M4" s="20" t="str">
        <x:v>vCPU / CPU</x:v>
      </x:c>
      <x:c r="N4" s="20" t="str">
        <x:v>Memory</x:v>
      </x:c>
      <x:c r="O4" s="20" t="str">
        <x:v>Storage / Data Size</x:v>
      </x:c>
      <x:c r="P4" s="20" t="str">
        <x:v>Target Location</x:v>
      </x:c>
      <x:c r="Q4" s="20" t="str">
        <x:v>Target Host / Service</x:v>
      </x:c>
      <x:c r="R4" s="20" t="str">
        <x:v>Target OS / Platform</x:v>
      </x:c>
      <x:c r="S4" s="20" t="str">
        <x:v>Target Database / Service</x:v>
      </x:c>
      <x:c r="T4" s="20" t="str">
        <x:v>Migration Strategy</x:v>
      </x:c>
      <x:c r="U4" s="20" t="str">
        <x:v>Migration Tool / Method</x:v>
      </x:c>
      <x:c r="V4" s="20" t="str">
        <x:v>Wave ID</x:v>
      </x:c>
      <x:c r="W4" s="20" t="str">
        <x:v>Move Group ID</x:v>
      </x:c>
      <x:c r="X4" s="20" t="str">
        <x:v>Dependency Group</x:v>
      </x:c>
      <x:c r="Y4" s="20" t="str">
        <x:v>Downtime Window</x:v>
      </x:c>
      <x:c r="Z4" s="20" t="str">
        <x:v>Portfolio Status</x:v>
      </x:c>
      <x:c r="AA4" s="20" t="str">
        <x:v>Blocker?</x:v>
      </x:c>
      <x:c r="AB4" s="20" t="str">
        <x:v>Notes</x:v>
      </x:c>
      <x:c r="AC4" s="20" t="str">
        <x:v>Wave Assigned?</x:v>
      </x:c>
      <x:c r="AD4" s="20" t="str">
        <x:v>Target Defined?</x:v>
      </x:c>
      <x:c r="AE4" s="20" t="str">
        <x:v>Portfolio Health</x:v>
      </x:c>
    </x:row>
    <x:row r="5">
      <x:c r="A5" s="58" t="str">
        <x:v>APP-014</x:v>
      </x:c>
      <x:c r="B5" s="58" t="str">
        <x:v>Customer Billing</x:v>
      </x:c>
      <x:c r="C5" s="58" t="str">
        <x:v>Finance</x:v>
      </x:c>
      <x:c r="D5" s="58" t="str">
        <x:v>Business Owner</x:v>
      </x:c>
      <x:c r="E5" s="58" t="str">
        <x:v>Application Owner</x:v>
      </x:c>
      <x:c r="F5" s="58" t="str">
        <x:v>PROD</x:v>
      </x:c>
      <x:c r="G5" s="58" t="str">
        <x:v>Mission Critical</x:v>
      </x:c>
      <x:c r="H5" s="58" t="str">
        <x:v>Primary Data Center</x:v>
      </x:c>
      <x:c r="I5" s="58" t="str">
        <x:v>ONPREM-BILL-WEB01 / APP01 / DB01</x:v>
      </x:c>
      <x:c r="J5" s="58" t="str">
        <x:v>Linux / Windows mixed</x:v>
      </x:c>
      <x:c r="K5" s="58" t="str">
        <x:v>Enterprise RDBMS</x:v>
      </x:c>
      <x:c r="L5" s="58" t="str">
        <x:v>billing.example.internal</x:v>
      </x:c>
      <x:c r="M5" s="58" t="n">
        <x:v>16</x:v>
      </x:c>
      <x:c r="N5" s="58" t="str">
        <x:v>64 GB</x:v>
      </x:c>
      <x:c r="O5" s="58" t="str">
        <x:v>2.5 TB</x:v>
      </x:c>
      <x:c r="P5" s="58" t="str">
        <x:v>Target Cloud Region</x:v>
      </x:c>
      <x:c r="Q5" s="58" t="str">
        <x:v>Cloud Web/App tier + managed database</x:v>
      </x:c>
      <x:c r="R5" s="58" t="str">
        <x:v>Managed / Linux</x:v>
      </x:c>
      <x:c r="S5" s="58" t="str">
        <x:v>Managed relational database</x:v>
      </x:c>
      <x:c r="T5" s="58" t="str">
        <x:v>Replatform</x:v>
      </x:c>
      <x:c r="U5" s="58" t="str">
        <x:v>Native server migration + database replication</x:v>
      </x:c>
      <x:c r="V5" s="58" t="str">
        <x:v>WAV-003</x:v>
      </x:c>
      <x:c r="W5" s="58" t="str">
        <x:v>MG-003B</x:v>
      </x:c>
      <x:c r="X5" s="58" t="str">
        <x:v>Customer Platform</x:v>
      </x:c>
      <x:c r="Y5" s="58" t="str">
        <x:v>60 minutes</x:v>
      </x:c>
      <x:c r="Z5" s="58" t="str">
        <x:v>Preparing</x:v>
      </x:c>
      <x:c r="AA5" s="58" t="str">
        <x:v>No</x:v>
      </x:c>
      <x:c r="AB5" s="58" t="str">
        <x:v>SAMPLE – replace with project-specific workload.</x:v>
      </x:c>
      <x:c r="AC5" s="84" t="str">
        <x:f>IF(A5="","",IF(V5&lt;&gt;"","YES","NO"))</x:f>
        <x:v>YES</x:v>
      </x:c>
      <x:c r="AD5" s="84" t="str">
        <x:f>IF(A5="","",IF(AND(P5&lt;&gt;"",Q5&lt;&gt;""),"YES","NO"))</x:f>
        <x:v>YES</x:v>
      </x:c>
      <x:c r="AE5" s="84" t="str">
        <x:f>IF(A5="","",IF(AA5="Yes","Blocked",IF(Z5="Complete","Complete",IF(Z5="Ready","On Track","In Progress"))))</x:f>
        <x:v>In Progress</x:v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26"/>
      <x:c r="V6" s="26"/>
      <x:c r="W6" s="26"/>
      <x:c r="X6" s="26"/>
      <x:c r="Y6" s="26"/>
      <x:c r="Z6" s="26"/>
      <x:c r="AA6" s="26"/>
      <x:c r="AB6" s="26"/>
      <x:c r="AC6" s="84" t="str">
        <x:f>IF(A6="","",IF(V6&lt;&gt;"","YES","NO"))</x:f>
      </x:c>
      <x:c r="AD6" s="84" t="str">
        <x:f>IF(A6="","",IF(AND(P6&lt;&gt;"",Q6&lt;&gt;""),"YES","NO"))</x:f>
      </x:c>
      <x:c r="AE6" s="84" t="str">
        <x:f>IF(A6="","",IF(AA6="Yes","Blocked",IF(Z6="Complete","Complete",IF(Z6="Ready","On Track","In Progress"))))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26"/>
      <x:c r="V7" s="26"/>
      <x:c r="W7" s="26"/>
      <x:c r="X7" s="26"/>
      <x:c r="Y7" s="26"/>
      <x:c r="Z7" s="26"/>
      <x:c r="AA7" s="26"/>
      <x:c r="AB7" s="26"/>
      <x:c r="AC7" s="84" t="str">
        <x:f>IF(A7="","",IF(V7&lt;&gt;"","YES","NO"))</x:f>
      </x:c>
      <x:c r="AD7" s="84" t="str">
        <x:f>IF(A7="","",IF(AND(P7&lt;&gt;"",Q7&lt;&gt;""),"YES","NO"))</x:f>
      </x:c>
      <x:c r="AE7" s="84" t="str">
        <x:f>IF(A7="","",IF(AA7="Yes","Blocked",IF(Z7="Complete","Complete",IF(Z7="Ready","On Track","In Progress"))))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26"/>
      <x:c r="V8" s="26"/>
      <x:c r="W8" s="26"/>
      <x:c r="X8" s="26"/>
      <x:c r="Y8" s="26"/>
      <x:c r="Z8" s="26"/>
      <x:c r="AA8" s="26"/>
      <x:c r="AB8" s="26"/>
      <x:c r="AC8" s="84" t="str">
        <x:f>IF(A8="","",IF(V8&lt;&gt;"","YES","NO"))</x:f>
      </x:c>
      <x:c r="AD8" s="84" t="str">
        <x:f>IF(A8="","",IF(AND(P8&lt;&gt;"",Q8&lt;&gt;""),"YES","NO"))</x:f>
      </x:c>
      <x:c r="AE8" s="84" t="str">
        <x:f>IF(A8="","",IF(AA8="Yes","Blocked",IF(Z8="Complete","Complete",IF(Z8="Ready","On Track","In Progress"))))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26"/>
      <x:c r="V9" s="26"/>
      <x:c r="W9" s="26"/>
      <x:c r="X9" s="26"/>
      <x:c r="Y9" s="26"/>
      <x:c r="Z9" s="26"/>
      <x:c r="AA9" s="26"/>
      <x:c r="AB9" s="26"/>
      <x:c r="AC9" s="84" t="str">
        <x:f>IF(A9="","",IF(V9&lt;&gt;"","YES","NO"))</x:f>
      </x:c>
      <x:c r="AD9" s="84" t="str">
        <x:f>IF(A9="","",IF(AND(P9&lt;&gt;"",Q9&lt;&gt;""),"YES","NO"))</x:f>
      </x:c>
      <x:c r="AE9" s="84" t="str">
        <x:f>IF(A9="","",IF(AA9="Yes","Blocked",IF(Z9="Complete","Complete",IF(Z9="Ready","On Track","In Progress"))))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26"/>
      <x:c r="V10" s="26"/>
      <x:c r="W10" s="26"/>
      <x:c r="X10" s="26"/>
      <x:c r="Y10" s="26"/>
      <x:c r="Z10" s="26"/>
      <x:c r="AA10" s="26"/>
      <x:c r="AB10" s="26"/>
      <x:c r="AC10" s="84" t="str">
        <x:f>IF(A10="","",IF(V10&lt;&gt;"","YES","NO"))</x:f>
      </x:c>
      <x:c r="AD10" s="84" t="str">
        <x:f>IF(A10="","",IF(AND(P10&lt;&gt;"",Q10&lt;&gt;""),"YES","NO"))</x:f>
      </x:c>
      <x:c r="AE10" s="84" t="str">
        <x:f>IF(A10="","",IF(AA10="Yes","Blocked",IF(Z10="Complete","Complete",IF(Z10="Ready","On Track","In Progress"))))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26"/>
      <x:c r="V11" s="26"/>
      <x:c r="W11" s="26"/>
      <x:c r="X11" s="26"/>
      <x:c r="Y11" s="26"/>
      <x:c r="Z11" s="26"/>
      <x:c r="AA11" s="26"/>
      <x:c r="AB11" s="26"/>
      <x:c r="AC11" s="84" t="str">
        <x:f>IF(A11="","",IF(V11&lt;&gt;"","YES","NO"))</x:f>
      </x:c>
      <x:c r="AD11" s="84" t="str">
        <x:f>IF(A11="","",IF(AND(P11&lt;&gt;"",Q11&lt;&gt;""),"YES","NO"))</x:f>
      </x:c>
      <x:c r="AE11" s="84" t="str">
        <x:f>IF(A11="","",IF(AA11="Yes","Blocked",IF(Z11="Complete","Complete",IF(Z11="Ready","On Track","In Progress"))))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26"/>
      <x:c r="V12" s="26"/>
      <x:c r="W12" s="26"/>
      <x:c r="X12" s="26"/>
      <x:c r="Y12" s="26"/>
      <x:c r="Z12" s="26"/>
      <x:c r="AA12" s="26"/>
      <x:c r="AB12" s="26"/>
      <x:c r="AC12" s="84" t="str">
        <x:f>IF(A12="","",IF(V12&lt;&gt;"","YES","NO"))</x:f>
      </x:c>
      <x:c r="AD12" s="84" t="str">
        <x:f>IF(A12="","",IF(AND(P12&lt;&gt;"",Q12&lt;&gt;""),"YES","NO"))</x:f>
      </x:c>
      <x:c r="AE12" s="84" t="str">
        <x:f>IF(A12="","",IF(AA12="Yes","Blocked",IF(Z12="Complete","Complete",IF(Z12="Ready","On Track","In Progress"))))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26"/>
      <x:c r="V13" s="26"/>
      <x:c r="W13" s="26"/>
      <x:c r="X13" s="26"/>
      <x:c r="Y13" s="26"/>
      <x:c r="Z13" s="26"/>
      <x:c r="AA13" s="26"/>
      <x:c r="AB13" s="26"/>
      <x:c r="AC13" s="84" t="str">
        <x:f>IF(A13="","",IF(V13&lt;&gt;"","YES","NO"))</x:f>
      </x:c>
      <x:c r="AD13" s="84" t="str">
        <x:f>IF(A13="","",IF(AND(P13&lt;&gt;"",Q13&lt;&gt;""),"YES","NO"))</x:f>
      </x:c>
      <x:c r="AE13" s="84" t="str">
        <x:f>IF(A13="","",IF(AA13="Yes","Blocked",IF(Z13="Complete","Complete",IF(Z13="Ready","On Track","In Progress"))))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26"/>
      <x:c r="V14" s="26"/>
      <x:c r="W14" s="26"/>
      <x:c r="X14" s="26"/>
      <x:c r="Y14" s="26"/>
      <x:c r="Z14" s="26"/>
      <x:c r="AA14" s="26"/>
      <x:c r="AB14" s="26"/>
      <x:c r="AC14" s="84" t="str">
        <x:f>IF(A14="","",IF(V14&lt;&gt;"","YES","NO"))</x:f>
      </x:c>
      <x:c r="AD14" s="84" t="str">
        <x:f>IF(A14="","",IF(AND(P14&lt;&gt;"",Q14&lt;&gt;""),"YES","NO"))</x:f>
      </x:c>
      <x:c r="AE14" s="84" t="str">
        <x:f>IF(A14="","",IF(AA14="Yes","Blocked",IF(Z14="Complete","Complete",IF(Z14="Ready","On Track","In Progress"))))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26"/>
      <x:c r="V15" s="26"/>
      <x:c r="W15" s="26"/>
      <x:c r="X15" s="26"/>
      <x:c r="Y15" s="26"/>
      <x:c r="Z15" s="26"/>
      <x:c r="AA15" s="26"/>
      <x:c r="AB15" s="26"/>
      <x:c r="AC15" s="84" t="str">
        <x:f>IF(A15="","",IF(V15&lt;&gt;"","YES","NO"))</x:f>
      </x:c>
      <x:c r="AD15" s="84" t="str">
        <x:f>IF(A15="","",IF(AND(P15&lt;&gt;"",Q15&lt;&gt;""),"YES","NO"))</x:f>
      </x:c>
      <x:c r="AE15" s="84" t="str">
        <x:f>IF(A15="","",IF(AA15="Yes","Blocked",IF(Z15="Complete","Complete",IF(Z15="Ready","On Track","In Progress"))))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26"/>
      <x:c r="V16" s="26"/>
      <x:c r="W16" s="26"/>
      <x:c r="X16" s="26"/>
      <x:c r="Y16" s="26"/>
      <x:c r="Z16" s="26"/>
      <x:c r="AA16" s="26"/>
      <x:c r="AB16" s="26"/>
      <x:c r="AC16" s="84" t="str">
        <x:f>IF(A16="","",IF(V16&lt;&gt;"","YES","NO"))</x:f>
      </x:c>
      <x:c r="AD16" s="84" t="str">
        <x:f>IF(A16="","",IF(AND(P16&lt;&gt;"",Q16&lt;&gt;""),"YES","NO"))</x:f>
      </x:c>
      <x:c r="AE16" s="84" t="str">
        <x:f>IF(A16="","",IF(AA16="Yes","Blocked",IF(Z16="Complete","Complete",IF(Z16="Ready","On Track","In Progress"))))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26"/>
      <x:c r="V17" s="26"/>
      <x:c r="W17" s="26"/>
      <x:c r="X17" s="26"/>
      <x:c r="Y17" s="26"/>
      <x:c r="Z17" s="26"/>
      <x:c r="AA17" s="26"/>
      <x:c r="AB17" s="26"/>
      <x:c r="AC17" s="84" t="str">
        <x:f>IF(A17="","",IF(V17&lt;&gt;"","YES","NO"))</x:f>
      </x:c>
      <x:c r="AD17" s="84" t="str">
        <x:f>IF(A17="","",IF(AND(P17&lt;&gt;"",Q17&lt;&gt;""),"YES","NO"))</x:f>
      </x:c>
      <x:c r="AE17" s="84" t="str">
        <x:f>IF(A17="","",IF(AA17="Yes","Blocked",IF(Z17="Complete","Complete",IF(Z17="Ready","On Track","In Progress"))))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26"/>
      <x:c r="V18" s="26"/>
      <x:c r="W18" s="26"/>
      <x:c r="X18" s="26"/>
      <x:c r="Y18" s="26"/>
      <x:c r="Z18" s="26"/>
      <x:c r="AA18" s="26"/>
      <x:c r="AB18" s="26"/>
      <x:c r="AC18" s="84" t="str">
        <x:f>IF(A18="","",IF(V18&lt;&gt;"","YES","NO"))</x:f>
      </x:c>
      <x:c r="AD18" s="84" t="str">
        <x:f>IF(A18="","",IF(AND(P18&lt;&gt;"",Q18&lt;&gt;""),"YES","NO"))</x:f>
      </x:c>
      <x:c r="AE18" s="84" t="str">
        <x:f>IF(A18="","",IF(AA18="Yes","Blocked",IF(Z18="Complete","Complete",IF(Z18="Ready","On Track","In Progress"))))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26"/>
      <x:c r="V19" s="26"/>
      <x:c r="W19" s="26"/>
      <x:c r="X19" s="26"/>
      <x:c r="Y19" s="26"/>
      <x:c r="Z19" s="26"/>
      <x:c r="AA19" s="26"/>
      <x:c r="AB19" s="26"/>
      <x:c r="AC19" s="84" t="str">
        <x:f>IF(A19="","",IF(V19&lt;&gt;"","YES","NO"))</x:f>
      </x:c>
      <x:c r="AD19" s="84" t="str">
        <x:f>IF(A19="","",IF(AND(P19&lt;&gt;"",Q19&lt;&gt;""),"YES","NO"))</x:f>
      </x:c>
      <x:c r="AE19" s="84" t="str">
        <x:f>IF(A19="","",IF(AA19="Yes","Blocked",IF(Z19="Complete","Complete",IF(Z19="Ready","On Track","In Progress"))))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26"/>
      <x:c r="V20" s="26"/>
      <x:c r="W20" s="26"/>
      <x:c r="X20" s="26"/>
      <x:c r="Y20" s="26"/>
      <x:c r="Z20" s="26"/>
      <x:c r="AA20" s="26"/>
      <x:c r="AB20" s="26"/>
      <x:c r="AC20" s="84" t="str">
        <x:f>IF(A20="","",IF(V20&lt;&gt;"","YES","NO"))</x:f>
      </x:c>
      <x:c r="AD20" s="84" t="str">
        <x:f>IF(A20="","",IF(AND(P20&lt;&gt;"",Q20&lt;&gt;""),"YES","NO"))</x:f>
      </x:c>
      <x:c r="AE20" s="84" t="str">
        <x:f>IF(A20="","",IF(AA20="Yes","Blocked",IF(Z20="Complete","Complete",IF(Z20="Ready","On Track","In Progress"))))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26"/>
      <x:c r="V21" s="26"/>
      <x:c r="W21" s="26"/>
      <x:c r="X21" s="26"/>
      <x:c r="Y21" s="26"/>
      <x:c r="Z21" s="26"/>
      <x:c r="AA21" s="26"/>
      <x:c r="AB21" s="26"/>
      <x:c r="AC21" s="84" t="str">
        <x:f>IF(A21="","",IF(V21&lt;&gt;"","YES","NO"))</x:f>
      </x:c>
      <x:c r="AD21" s="84" t="str">
        <x:f>IF(A21="","",IF(AND(P21&lt;&gt;"",Q21&lt;&gt;""),"YES","NO"))</x:f>
      </x:c>
      <x:c r="AE21" s="84" t="str">
        <x:f>IF(A21="","",IF(AA21="Yes","Blocked",IF(Z21="Complete","Complete",IF(Z21="Ready","On Track","In Progress"))))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26"/>
      <x:c r="V22" s="26"/>
      <x:c r="W22" s="26"/>
      <x:c r="X22" s="26"/>
      <x:c r="Y22" s="26"/>
      <x:c r="Z22" s="26"/>
      <x:c r="AA22" s="26"/>
      <x:c r="AB22" s="26"/>
      <x:c r="AC22" s="84" t="str">
        <x:f>IF(A22="","",IF(V22&lt;&gt;"","YES","NO"))</x:f>
      </x:c>
      <x:c r="AD22" s="84" t="str">
        <x:f>IF(A22="","",IF(AND(P22&lt;&gt;"",Q22&lt;&gt;""),"YES","NO"))</x:f>
      </x:c>
      <x:c r="AE22" s="84" t="str">
        <x:f>IF(A22="","",IF(AA22="Yes","Blocked",IF(Z22="Complete","Complete",IF(Z22="Ready","On Track","In Progress"))))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26"/>
      <x:c r="V23" s="26"/>
      <x:c r="W23" s="26"/>
      <x:c r="X23" s="26"/>
      <x:c r="Y23" s="26"/>
      <x:c r="Z23" s="26"/>
      <x:c r="AA23" s="26"/>
      <x:c r="AB23" s="26"/>
      <x:c r="AC23" s="84" t="str">
        <x:f>IF(A23="","",IF(V23&lt;&gt;"","YES","NO"))</x:f>
      </x:c>
      <x:c r="AD23" s="84" t="str">
        <x:f>IF(A23="","",IF(AND(P23&lt;&gt;"",Q23&lt;&gt;""),"YES","NO"))</x:f>
      </x:c>
      <x:c r="AE23" s="84" t="str">
        <x:f>IF(A23="","",IF(AA23="Yes","Blocked",IF(Z23="Complete","Complete",IF(Z23="Ready","On Track","In Progress"))))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26"/>
      <x:c r="V24" s="26"/>
      <x:c r="W24" s="26"/>
      <x:c r="X24" s="26"/>
      <x:c r="Y24" s="26"/>
      <x:c r="Z24" s="26"/>
      <x:c r="AA24" s="26"/>
      <x:c r="AB24" s="26"/>
      <x:c r="AC24" s="84" t="str">
        <x:f>IF(A24="","",IF(V24&lt;&gt;"","YES","NO"))</x:f>
      </x:c>
      <x:c r="AD24" s="84" t="str">
        <x:f>IF(A24="","",IF(AND(P24&lt;&gt;"",Q24&lt;&gt;""),"YES","NO"))</x:f>
      </x:c>
      <x:c r="AE24" s="84" t="str">
        <x:f>IF(A24="","",IF(AA24="Yes","Blocked",IF(Z24="Complete","Complete",IF(Z24="Ready","On Track","In Progress"))))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26"/>
      <x:c r="V25" s="26"/>
      <x:c r="W25" s="26"/>
      <x:c r="X25" s="26"/>
      <x:c r="Y25" s="26"/>
      <x:c r="Z25" s="26"/>
      <x:c r="AA25" s="26"/>
      <x:c r="AB25" s="26"/>
      <x:c r="AC25" s="84" t="str">
        <x:f>IF(A25="","",IF(V25&lt;&gt;"","YES","NO"))</x:f>
      </x:c>
      <x:c r="AD25" s="84" t="str">
        <x:f>IF(A25="","",IF(AND(P25&lt;&gt;"",Q25&lt;&gt;""),"YES","NO"))</x:f>
      </x:c>
      <x:c r="AE25" s="84" t="str">
        <x:f>IF(A25="","",IF(AA25="Yes","Blocked",IF(Z25="Complete","Complete",IF(Z25="Ready","On Track","In Progress"))))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26"/>
      <x:c r="V26" s="26"/>
      <x:c r="W26" s="26"/>
      <x:c r="X26" s="26"/>
      <x:c r="Y26" s="26"/>
      <x:c r="Z26" s="26"/>
      <x:c r="AA26" s="26"/>
      <x:c r="AB26" s="26"/>
      <x:c r="AC26" s="84" t="str">
        <x:f>IF(A26="","",IF(V26&lt;&gt;"","YES","NO"))</x:f>
      </x:c>
      <x:c r="AD26" s="84" t="str">
        <x:f>IF(A26="","",IF(AND(P26&lt;&gt;"",Q26&lt;&gt;""),"YES","NO"))</x:f>
      </x:c>
      <x:c r="AE26" s="84" t="str">
        <x:f>IF(A26="","",IF(AA26="Yes","Blocked",IF(Z26="Complete","Complete",IF(Z26="Ready","On Track","In Progress"))))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26"/>
      <x:c r="V27" s="26"/>
      <x:c r="W27" s="26"/>
      <x:c r="X27" s="26"/>
      <x:c r="Y27" s="26"/>
      <x:c r="Z27" s="26"/>
      <x:c r="AA27" s="26"/>
      <x:c r="AB27" s="26"/>
      <x:c r="AC27" s="84" t="str">
        <x:f>IF(A27="","",IF(V27&lt;&gt;"","YES","NO"))</x:f>
      </x:c>
      <x:c r="AD27" s="84" t="str">
        <x:f>IF(A27="","",IF(AND(P27&lt;&gt;"",Q27&lt;&gt;""),"YES","NO"))</x:f>
      </x:c>
      <x:c r="AE27" s="84" t="str">
        <x:f>IF(A27="","",IF(AA27="Yes","Blocked",IF(Z27="Complete","Complete",IF(Z27="Ready","On Track","In Progress"))))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26"/>
      <x:c r="V28" s="26"/>
      <x:c r="W28" s="26"/>
      <x:c r="X28" s="26"/>
      <x:c r="Y28" s="26"/>
      <x:c r="Z28" s="26"/>
      <x:c r="AA28" s="26"/>
      <x:c r="AB28" s="26"/>
      <x:c r="AC28" s="84" t="str">
        <x:f>IF(A28="","",IF(V28&lt;&gt;"","YES","NO"))</x:f>
      </x:c>
      <x:c r="AD28" s="84" t="str">
        <x:f>IF(A28="","",IF(AND(P28&lt;&gt;"",Q28&lt;&gt;""),"YES","NO"))</x:f>
      </x:c>
      <x:c r="AE28" s="84" t="str">
        <x:f>IF(A28="","",IF(AA28="Yes","Blocked",IF(Z28="Complete","Complete",IF(Z28="Ready","On Track","In Progress"))))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26"/>
      <x:c r="V29" s="26"/>
      <x:c r="W29" s="26"/>
      <x:c r="X29" s="26"/>
      <x:c r="Y29" s="26"/>
      <x:c r="Z29" s="26"/>
      <x:c r="AA29" s="26"/>
      <x:c r="AB29" s="26"/>
      <x:c r="AC29" s="84" t="str">
        <x:f>IF(A29="","",IF(V29&lt;&gt;"","YES","NO"))</x:f>
      </x:c>
      <x:c r="AD29" s="84" t="str">
        <x:f>IF(A29="","",IF(AND(P29&lt;&gt;"",Q29&lt;&gt;""),"YES","NO"))</x:f>
      </x:c>
      <x:c r="AE29" s="84" t="str">
        <x:f>IF(A29="","",IF(AA29="Yes","Blocked",IF(Z29="Complete","Complete",IF(Z29="Ready","On Track","In Progress"))))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26"/>
      <x:c r="V30" s="26"/>
      <x:c r="W30" s="26"/>
      <x:c r="X30" s="26"/>
      <x:c r="Y30" s="26"/>
      <x:c r="Z30" s="26"/>
      <x:c r="AA30" s="26"/>
      <x:c r="AB30" s="26"/>
      <x:c r="AC30" s="84" t="str">
        <x:f>IF(A30="","",IF(V30&lt;&gt;"","YES","NO"))</x:f>
      </x:c>
      <x:c r="AD30" s="84" t="str">
        <x:f>IF(A30="","",IF(AND(P30&lt;&gt;"",Q30&lt;&gt;""),"YES","NO"))</x:f>
      </x:c>
      <x:c r="AE30" s="84" t="str">
        <x:f>IF(A30="","",IF(AA30="Yes","Blocked",IF(Z30="Complete","Complete",IF(Z30="Ready","On Track","In Progress"))))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26"/>
      <x:c r="V31" s="26"/>
      <x:c r="W31" s="26"/>
      <x:c r="X31" s="26"/>
      <x:c r="Y31" s="26"/>
      <x:c r="Z31" s="26"/>
      <x:c r="AA31" s="26"/>
      <x:c r="AB31" s="26"/>
      <x:c r="AC31" s="84" t="str">
        <x:f>IF(A31="","",IF(V31&lt;&gt;"","YES","NO"))</x:f>
      </x:c>
      <x:c r="AD31" s="84" t="str">
        <x:f>IF(A31="","",IF(AND(P31&lt;&gt;"",Q31&lt;&gt;""),"YES","NO"))</x:f>
      </x:c>
      <x:c r="AE31" s="84" t="str">
        <x:f>IF(A31="","",IF(AA31="Yes","Blocked",IF(Z31="Complete","Complete",IF(Z31="Ready","On Track","In Progress"))))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26"/>
      <x:c r="V32" s="26"/>
      <x:c r="W32" s="26"/>
      <x:c r="X32" s="26"/>
      <x:c r="Y32" s="26"/>
      <x:c r="Z32" s="26"/>
      <x:c r="AA32" s="26"/>
      <x:c r="AB32" s="26"/>
      <x:c r="AC32" s="84" t="str">
        <x:f>IF(A32="","",IF(V32&lt;&gt;"","YES","NO"))</x:f>
      </x:c>
      <x:c r="AD32" s="84" t="str">
        <x:f>IF(A32="","",IF(AND(P32&lt;&gt;"",Q32&lt;&gt;""),"YES","NO"))</x:f>
      </x:c>
      <x:c r="AE32" s="84" t="str">
        <x:f>IF(A32="","",IF(AA32="Yes","Blocked",IF(Z32="Complete","Complete",IF(Z32="Ready","On Track","In Progress"))))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26"/>
      <x:c r="V33" s="26"/>
      <x:c r="W33" s="26"/>
      <x:c r="X33" s="26"/>
      <x:c r="Y33" s="26"/>
      <x:c r="Z33" s="26"/>
      <x:c r="AA33" s="26"/>
      <x:c r="AB33" s="26"/>
      <x:c r="AC33" s="84" t="str">
        <x:f>IF(A33="","",IF(V33&lt;&gt;"","YES","NO"))</x:f>
      </x:c>
      <x:c r="AD33" s="84" t="str">
        <x:f>IF(A33="","",IF(AND(P33&lt;&gt;"",Q33&lt;&gt;""),"YES","NO"))</x:f>
      </x:c>
      <x:c r="AE33" s="84" t="str">
        <x:f>IF(A33="","",IF(AA33="Yes","Blocked",IF(Z33="Complete","Complete",IF(Z33="Ready","On Track","In Progress"))))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26"/>
      <x:c r="V34" s="26"/>
      <x:c r="W34" s="26"/>
      <x:c r="X34" s="26"/>
      <x:c r="Y34" s="26"/>
      <x:c r="Z34" s="26"/>
      <x:c r="AA34" s="26"/>
      <x:c r="AB34" s="26"/>
      <x:c r="AC34" s="84" t="str">
        <x:f>IF(A34="","",IF(V34&lt;&gt;"","YES","NO"))</x:f>
      </x:c>
      <x:c r="AD34" s="84" t="str">
        <x:f>IF(A34="","",IF(AND(P34&lt;&gt;"",Q34&lt;&gt;""),"YES","NO"))</x:f>
      </x:c>
      <x:c r="AE34" s="84" t="str">
        <x:f>IF(A34="","",IF(AA34="Yes","Blocked",IF(Z34="Complete","Complete",IF(Z34="Ready","On Track","In Progress"))))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26"/>
      <x:c r="V35" s="26"/>
      <x:c r="W35" s="26"/>
      <x:c r="X35" s="26"/>
      <x:c r="Y35" s="26"/>
      <x:c r="Z35" s="26"/>
      <x:c r="AA35" s="26"/>
      <x:c r="AB35" s="26"/>
      <x:c r="AC35" s="84" t="str">
        <x:f>IF(A35="","",IF(V35&lt;&gt;"","YES","NO"))</x:f>
      </x:c>
      <x:c r="AD35" s="84" t="str">
        <x:f>IF(A35="","",IF(AND(P35&lt;&gt;"",Q35&lt;&gt;""),"YES","NO"))</x:f>
      </x:c>
      <x:c r="AE35" s="84" t="str">
        <x:f>IF(A35="","",IF(AA35="Yes","Blocked",IF(Z35="Complete","Complete",IF(Z35="Ready","On Track","In Progress"))))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26"/>
      <x:c r="V36" s="26"/>
      <x:c r="W36" s="26"/>
      <x:c r="X36" s="26"/>
      <x:c r="Y36" s="26"/>
      <x:c r="Z36" s="26"/>
      <x:c r="AA36" s="26"/>
      <x:c r="AB36" s="26"/>
      <x:c r="AC36" s="84" t="str">
        <x:f>IF(A36="","",IF(V36&lt;&gt;"","YES","NO"))</x:f>
      </x:c>
      <x:c r="AD36" s="84" t="str">
        <x:f>IF(A36="","",IF(AND(P36&lt;&gt;"",Q36&lt;&gt;""),"YES","NO"))</x:f>
      </x:c>
      <x:c r="AE36" s="84" t="str">
        <x:f>IF(A36="","",IF(AA36="Yes","Blocked",IF(Z36="Complete","Complete",IF(Z36="Ready","On Track","In Progress"))))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26"/>
      <x:c r="V37" s="26"/>
      <x:c r="W37" s="26"/>
      <x:c r="X37" s="26"/>
      <x:c r="Y37" s="26"/>
      <x:c r="Z37" s="26"/>
      <x:c r="AA37" s="26"/>
      <x:c r="AB37" s="26"/>
      <x:c r="AC37" s="84" t="str">
        <x:f>IF(A37="","",IF(V37&lt;&gt;"","YES","NO"))</x:f>
      </x:c>
      <x:c r="AD37" s="84" t="str">
        <x:f>IF(A37="","",IF(AND(P37&lt;&gt;"",Q37&lt;&gt;""),"YES","NO"))</x:f>
      </x:c>
      <x:c r="AE37" s="84" t="str">
        <x:f>IF(A37="","",IF(AA37="Yes","Blocked",IF(Z37="Complete","Complete",IF(Z37="Ready","On Track","In Progress"))))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26"/>
      <x:c r="V38" s="26"/>
      <x:c r="W38" s="26"/>
      <x:c r="X38" s="26"/>
      <x:c r="Y38" s="26"/>
      <x:c r="Z38" s="26"/>
      <x:c r="AA38" s="26"/>
      <x:c r="AB38" s="26"/>
      <x:c r="AC38" s="84" t="str">
        <x:f>IF(A38="","",IF(V38&lt;&gt;"","YES","NO"))</x:f>
      </x:c>
      <x:c r="AD38" s="84" t="str">
        <x:f>IF(A38="","",IF(AND(P38&lt;&gt;"",Q38&lt;&gt;""),"YES","NO"))</x:f>
      </x:c>
      <x:c r="AE38" s="84" t="str">
        <x:f>IF(A38="","",IF(AA38="Yes","Blocked",IF(Z38="Complete","Complete",IF(Z38="Ready","On Track","In Progress"))))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26"/>
      <x:c r="V39" s="26"/>
      <x:c r="W39" s="26"/>
      <x:c r="X39" s="26"/>
      <x:c r="Y39" s="26"/>
      <x:c r="Z39" s="26"/>
      <x:c r="AA39" s="26"/>
      <x:c r="AB39" s="26"/>
      <x:c r="AC39" s="84" t="str">
        <x:f>IF(A39="","",IF(V39&lt;&gt;"","YES","NO"))</x:f>
      </x:c>
      <x:c r="AD39" s="84" t="str">
        <x:f>IF(A39="","",IF(AND(P39&lt;&gt;"",Q39&lt;&gt;""),"YES","NO"))</x:f>
      </x:c>
      <x:c r="AE39" s="84" t="str">
        <x:f>IF(A39="","",IF(AA39="Yes","Blocked",IF(Z39="Complete","Complete",IF(Z39="Ready","On Track","In Progress"))))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26"/>
      <x:c r="V40" s="26"/>
      <x:c r="W40" s="26"/>
      <x:c r="X40" s="26"/>
      <x:c r="Y40" s="26"/>
      <x:c r="Z40" s="26"/>
      <x:c r="AA40" s="26"/>
      <x:c r="AB40" s="26"/>
      <x:c r="AC40" s="84" t="str">
        <x:f>IF(A40="","",IF(V40&lt;&gt;"","YES","NO"))</x:f>
      </x:c>
      <x:c r="AD40" s="84" t="str">
        <x:f>IF(A40="","",IF(AND(P40&lt;&gt;"",Q40&lt;&gt;""),"YES","NO"))</x:f>
      </x:c>
      <x:c r="AE40" s="84" t="str">
        <x:f>IF(A40="","",IF(AA40="Yes","Blocked",IF(Z40="Complete","Complete",IF(Z40="Ready","On Track","In Progress"))))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26"/>
      <x:c r="V41" s="26"/>
      <x:c r="W41" s="26"/>
      <x:c r="X41" s="26"/>
      <x:c r="Y41" s="26"/>
      <x:c r="Z41" s="26"/>
      <x:c r="AA41" s="26"/>
      <x:c r="AB41" s="26"/>
      <x:c r="AC41" s="84" t="str">
        <x:f>IF(A41="","",IF(V41&lt;&gt;"","YES","NO"))</x:f>
      </x:c>
      <x:c r="AD41" s="84" t="str">
        <x:f>IF(A41="","",IF(AND(P41&lt;&gt;"",Q41&lt;&gt;""),"YES","NO"))</x:f>
      </x:c>
      <x:c r="AE41" s="84" t="str">
        <x:f>IF(A41="","",IF(AA41="Yes","Blocked",IF(Z41="Complete","Complete",IF(Z41="Ready","On Track","In Progress"))))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26"/>
      <x:c r="V42" s="26"/>
      <x:c r="W42" s="26"/>
      <x:c r="X42" s="26"/>
      <x:c r="Y42" s="26"/>
      <x:c r="Z42" s="26"/>
      <x:c r="AA42" s="26"/>
      <x:c r="AB42" s="26"/>
      <x:c r="AC42" s="84" t="str">
        <x:f>IF(A42="","",IF(V42&lt;&gt;"","YES","NO"))</x:f>
      </x:c>
      <x:c r="AD42" s="84" t="str">
        <x:f>IF(A42="","",IF(AND(P42&lt;&gt;"",Q42&lt;&gt;""),"YES","NO"))</x:f>
      </x:c>
      <x:c r="AE42" s="84" t="str">
        <x:f>IF(A42="","",IF(AA42="Yes","Blocked",IF(Z42="Complete","Complete",IF(Z42="Ready","On Track","In Progress"))))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26"/>
      <x:c r="V43" s="26"/>
      <x:c r="W43" s="26"/>
      <x:c r="X43" s="26"/>
      <x:c r="Y43" s="26"/>
      <x:c r="Z43" s="26"/>
      <x:c r="AA43" s="26"/>
      <x:c r="AB43" s="26"/>
      <x:c r="AC43" s="84" t="str">
        <x:f>IF(A43="","",IF(V43&lt;&gt;"","YES","NO"))</x:f>
      </x:c>
      <x:c r="AD43" s="84" t="str">
        <x:f>IF(A43="","",IF(AND(P43&lt;&gt;"",Q43&lt;&gt;""),"YES","NO"))</x:f>
      </x:c>
      <x:c r="AE43" s="84" t="str">
        <x:f>IF(A43="","",IF(AA43="Yes","Blocked",IF(Z43="Complete","Complete",IF(Z43="Ready","On Track","In Progress"))))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26"/>
      <x:c r="V44" s="26"/>
      <x:c r="W44" s="26"/>
      <x:c r="X44" s="26"/>
      <x:c r="Y44" s="26"/>
      <x:c r="Z44" s="26"/>
      <x:c r="AA44" s="26"/>
      <x:c r="AB44" s="26"/>
      <x:c r="AC44" s="84" t="str">
        <x:f>IF(A44="","",IF(V44&lt;&gt;"","YES","NO"))</x:f>
      </x:c>
      <x:c r="AD44" s="84" t="str">
        <x:f>IF(A44="","",IF(AND(P44&lt;&gt;"",Q44&lt;&gt;""),"YES","NO"))</x:f>
      </x:c>
      <x:c r="AE44" s="84" t="str">
        <x:f>IF(A44="","",IF(AA44="Yes","Blocked",IF(Z44="Complete","Complete",IF(Z44="Ready","On Track","In Progress"))))</x:f>
      </x:c>
    </x:row>
  </x:sheetData>
  <x:mergeCells>
    <x:mergeCell ref="A1:AE1"/>
    <x:mergeCell ref="A2:AE2"/>
    <x:mergeCell ref="A3:AE3"/>
  </x:mergeCells>
  <x:conditionalFormatting sqref="Z5:Z44">
    <x:cfRule type="expression" dxfId="0" priority="1">
      <x:formula>Z5="Ready"</x:formula>
    </x:cfRule>
    <x:cfRule type="expression" dxfId="1" priority="2">
      <x:formula>Z5="Complete"</x:formula>
    </x:cfRule>
    <x:cfRule type="expression" dxfId="2" priority="3">
      <x:formula>Z5="Planned"</x:formula>
    </x:cfRule>
    <x:cfRule type="expression" dxfId="3" priority="4">
      <x:formula>Z5="Preparing"</x:formula>
    </x:cfRule>
    <x:cfRule type="expression" dxfId="4" priority="5">
      <x:formula>Z5="Replicating"</x:formula>
    </x:cfRule>
    <x:cfRule type="expression" dxfId="5" priority="6">
      <x:formula>Z5="Validating"</x:formula>
    </x:cfRule>
    <x:cfRule type="expression" dxfId="6" priority="7">
      <x:formula>Z5="Hypercare"</x:formula>
    </x:cfRule>
    <x:cfRule type="expression" dxfId="7" priority="8">
      <x:formula>Z5="Blocked"</x:formula>
    </x:cfRule>
  </x:conditionalFormatting>
  <x:dataValidations count="5">
    <x:dataValidation type="list" sqref="AA5:AA44">
      <x:formula1>"No,Yes"</x:formula1>
    </x:dataValidation>
    <x:dataValidation type="list" sqref="F5:F44">
      <x:formula1>"DEV,TEST,QA,UAT,STAGE,PROD,DR,TRAINING,OTHER"</x:formula1>
    </x:dataValidation>
    <x:dataValidation type="list" sqref="G5:G44">
      <x:formula1>"Mission Critical,High,Medium,Low"</x:formula1>
    </x:dataValidation>
    <x:dataValidation type="list" sqref="T5:T44">
      <x:formula1>"Rehost,Replatform,Refactor,Repurchase,Retire,Retain,Relocate,Rebuild,Other"</x:formula1>
    </x:dataValidation>
    <x:dataValidation type="list" sqref="Z5:Z44">
      <x:formula1>"Not Planned,Planned,Preparing,Replicating,Ready,Cutover,Validating,Hypercare,Complete,Blocked,On Hold"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910d3380d434fe5"/>
  </x:tableParts>
</x:worksheet>
</file>

<file path=xl/worksheets/sheet7.xml><?xml version="1.0" encoding="utf-8"?>
<x:worksheet xmlns:x="http://schemas.openxmlformats.org/spreadsheetml/2006/main">
  <x:sheetFormatPr defaultRowHeight="15"/>
  <x:cols>
    <x:col min="18" max="18" width="20" hidden="0" customWidth="1"/>
    <x:col min="3" max="3" width="20" hidden="0" customWidth="1"/>
    <x:col min="19" max="19" width="18" hidden="0" customWidth="1"/>
    <x:col min="20" max="20" width="18" hidden="0" customWidth="1"/>
    <x:col min="21" max="21" width="20" hidden="0" customWidth="1"/>
  </x:cols>
  <x:sheetData>
    <x:row r="1" ht="28" customHeight="1">
      <x:c r="A1" s="6" t="str">
        <x:v>WAVE PLANNER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</x:row>
    <x:row r="2" ht="30" customHeight="1">
      <x:c r="A2" s="12" t="str">
        <x:v>Control migration sequencing at the wave level and provide the primary operational planning view.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  <x:c r="V3" s="78"/>
      <x:c r="W3" s="78"/>
    </x:row>
    <x:row r="4" ht="36" customHeight="1">
      <x:c r="A4" s="20" t="str">
        <x:v>Wave ID</x:v>
      </x:c>
      <x:c r="B4" s="20" t="str">
        <x:v>Wave Name</x:v>
      </x:c>
      <x:c r="C4" s="20" t="str">
        <x:v>Wave Type</x:v>
      </x:c>
      <x:c r="D4" s="20" t="str">
        <x:v>Wave Owner</x:v>
      </x:c>
      <x:c r="E4" s="20" t="str">
        <x:v>Environment Scope</x:v>
      </x:c>
      <x:c r="F4" s="20" t="str">
        <x:v>Application / Workload Count</x:v>
      </x:c>
      <x:c r="G4" s="20" t="str">
        <x:v>Move Group Count</x:v>
      </x:c>
      <x:c r="H4" s="20" t="str">
        <x:v>Planned Start</x:v>
      </x:c>
      <x:c r="I4" s="20" t="str">
        <x:v>Planned Cutover</x:v>
      </x:c>
      <x:c r="J4" s="20" t="str">
        <x:v>Planned End</x:v>
      </x:c>
      <x:c r="K4" s="20" t="str">
        <x:v>Blackout Conflict?</x:v>
      </x:c>
      <x:c r="L4" s="20" t="str">
        <x:v>Primary Migration Pattern</x:v>
      </x:c>
      <x:c r="M4" s="20" t="str">
        <x:v>Business Criticality</x:v>
      </x:c>
      <x:c r="N4" s="20" t="str">
        <x:v>Dependency Count</x:v>
      </x:c>
      <x:c r="O4" s="20" t="str">
        <x:v>Blocking Dependency Count</x:v>
      </x:c>
      <x:c r="P4" s="20" t="str">
        <x:v>Readiness %</x:v>
      </x:c>
      <x:c r="Q4" s="20" t="str">
        <x:v>Testing %</x:v>
      </x:c>
      <x:c r="R4" s="20" t="str">
        <x:v>Change Approved?</x:v>
      </x:c>
      <x:c r="S4" s="20" t="str">
        <x:v>Go-No-Go Status</x:v>
      </x:c>
      <x:c r="T4" s="20" t="str">
        <x:v>Wave Status</x:v>
      </x:c>
      <x:c r="U4" s="20" t="str">
        <x:v>Risk Rating</x:v>
      </x:c>
      <x:c r="V4" s="20" t="str">
        <x:v>Executive Notes</x:v>
      </x:c>
      <x:c r="W4" s="20" t="str">
        <x:v>Days to Cutover</x:v>
      </x:c>
    </x:row>
    <x:row r="5">
      <x:c r="A5" s="58" t="str">
        <x:v>WAV-003</x:v>
      </x:c>
      <x:c r="B5" s="58" t="str">
        <x:v>Customer Platforms - Production</x:v>
      </x:c>
      <x:c r="C5" s="58" t="str">
        <x:v>Production</x:v>
      </x:c>
      <x:c r="D5" s="58" t="str">
        <x:v>Migration Lead</x:v>
      </x:c>
      <x:c r="E5" s="58" t="str">
        <x:v>PROD</x:v>
      </x:c>
      <x:c r="F5" s="84" t="n">
        <x:f>IF(A5="","",COUNTIF('Migration Portfolio'!$V$5:$V$44,A5))</x:f>
        <x:v>1</x:v>
      </x:c>
      <x:c r="G5" s="84" t="n">
        <x:f>IF(A5="","",COUNTIF('Move Groups &amp; Batches'!$B$5:$B$44,A5))</x:f>
        <x:v>1</x:v>
      </x:c>
      <x:c r="H5" s="80" t="n">
        <x:v>46266</x:v>
      </x:c>
      <x:c r="I5" s="60" t="n">
        <x:v>46277.916666666664</x:v>
      </x:c>
      <x:c r="J5" s="80" t="n">
        <x:v>46280</x:v>
      </x:c>
      <x:c r="K5" s="58" t="str">
        <x:v>No</x:v>
      </x:c>
      <x:c r="L5" s="58" t="str">
        <x:v>Replatform</x:v>
      </x:c>
      <x:c r="M5" s="58" t="str">
        <x:v>Mission Critical</x:v>
      </x:c>
      <x:c r="N5" s="84" t="n">
        <x:f>IF(A5="","",COUNTIFS('Dependency Tracker'!$B$5:$B$44,A5,'Dependency Tracker'!$L$5:$L$44,"&lt;&gt;Resolved",'Dependency Tracker'!$L$5:$L$44,"&lt;&gt;N/A"))</x:f>
        <x:v>1</x:v>
      </x:c>
      <x:c r="O5" s="84" t="n">
        <x:f>IF(A5="","",COUNTIFS('Dependency Tracker'!$B$5:$B$44,A5,'Dependency Tracker'!$I$5:$I$44,"Yes",'Dependency Tracker'!$L$5:$L$44,"&lt;&gt;Resolved",'Dependency Tracker'!$L$5:$L$44,"&lt;&gt;N/A"))</x:f>
        <x:v>1</x:v>
      </x:c>
      <x:c r="P5" s="86" t="n">
        <x:f>IF(A5="","",IFERROR((COUNTIFS('Wave Readiness'!$B$5:$B$44,A5,'Wave Readiness'!$F$5:$F$44,"Required",'Wave Readiness'!$K$5:$K$44,"Passed")+COUNTIFS('Wave Readiness'!$B$5:$B$44,A5,'Wave Readiness'!$F$5:$F$44,"Required",'Wave Readiness'!$K$5:$K$44,"Exception Accepted"))/COUNTIFS('Wave Readiness'!$B$5:$B$44,A5,'Wave Readiness'!$F$5:$F$44,"Required"),0))</x:f>
        <x:v>0</x:v>
      </x:c>
      <x:c r="Q5" s="86" t="n">
        <x:f>IF(A5="","",IFERROR((COUNTIFS('Test Plan &amp; Validation'!$B$5:$B$44,A5,'Test Plan &amp; Validation'!$I$5:$I$44,"Required",'Test Plan &amp; Validation'!$M$5:$M$44,"Pass")+COUNTIFS('Test Plan &amp; Validation'!$B$5:$B$44,A5,'Test Plan &amp; Validation'!$I$5:$I$44,"Required",'Test Plan &amp; Validation'!$M$5:$M$44,"Conditional Pass"))/COUNTIFS('Test Plan &amp; Validation'!$B$5:$B$44,A5,'Test Plan &amp; Validation'!$I$5:$I$44,"Required"),0))</x:f>
        <x:v>1</x:v>
      </x:c>
      <x:c r="R5" s="84" t="str">
        <x:f>IF(A5="","",IF(COUNTIFS('Change &amp; CAB'!$C$5:$C$44,A5,'Change &amp; CAB'!$I$5:$I$44,"&lt;&gt;Approved",'Change &amp; CAB'!$I$5:$I$44,"&lt;&gt;Emergency Approved",'Change &amp; CAB'!$A$5:$A$44,"&lt;&gt;")=0,"YES","NO"))</x:f>
        <x:v>NO</x:v>
      </x:c>
      <x:c r="S5" s="58" t="str">
        <x:v>Pending</x:v>
      </x:c>
      <x:c r="T5" s="58" t="str">
        <x:v>Preparing</x:v>
      </x:c>
      <x:c r="U5" s="58" t="str">
        <x:v>Amber</x:v>
      </x:c>
      <x:c r="V5" s="58" t="str">
        <x:v>SAMPLE – one blocking network dependency remains.</x:v>
      </x:c>
      <x:c r="W5" s="84" t="n">
        <x:f>IF(I5="","",I5-TODAY())</x:f>
        <x:v>13.916666666666666</x:v>
      </x:c>
    </x:row>
    <x:row r="6">
      <x:c r="A6" s="26"/>
      <x:c r="B6" s="26"/>
      <x:c r="C6" s="26"/>
      <x:c r="D6" s="26"/>
      <x:c r="E6" s="26"/>
      <x:c r="F6" s="84" t="str">
        <x:f>IF(A6="","",COUNTIF('Migration Portfolio'!$V$5:$V$44,A6))</x:f>
      </x:c>
      <x:c r="G6" s="84" t="str">
        <x:f>IF(A6="","",COUNTIF('Move Groups &amp; Batches'!$B$5:$B$44,A6))</x:f>
      </x:c>
      <x:c r="H6" s="81"/>
      <x:c r="I6" s="61"/>
      <x:c r="J6" s="81"/>
      <x:c r="K6" s="26"/>
      <x:c r="L6" s="26"/>
      <x:c r="M6" s="26"/>
      <x:c r="N6" s="84" t="str">
        <x:f>IF(A6="","",COUNTIFS('Dependency Tracker'!$B$5:$B$44,A6,'Dependency Tracker'!$L$5:$L$44,"&lt;&gt;Resolved",'Dependency Tracker'!$L$5:$L$44,"&lt;&gt;N/A"))</x:f>
      </x:c>
      <x:c r="O6" s="84" t="str">
        <x:f>IF(A6="","",COUNTIFS('Dependency Tracker'!$B$5:$B$44,A6,'Dependency Tracker'!$I$5:$I$44,"Yes",'Dependency Tracker'!$L$5:$L$44,"&lt;&gt;Resolved",'Dependency Tracker'!$L$5:$L$44,"&lt;&gt;N/A"))</x:f>
      </x:c>
      <x:c r="P6" s="86" t="str">
        <x:f>IF(A6="","",IFERROR((COUNTIFS('Wave Readiness'!$B$5:$B$44,A6,'Wave Readiness'!$F$5:$F$44,"Required",'Wave Readiness'!$K$5:$K$44,"Passed")+COUNTIFS('Wave Readiness'!$B$5:$B$44,A6,'Wave Readiness'!$F$5:$F$44,"Required",'Wave Readiness'!$K$5:$K$44,"Exception Accepted"))/COUNTIFS('Wave Readiness'!$B$5:$B$44,A6,'Wave Readiness'!$F$5:$F$44,"Required"),0))</x:f>
      </x:c>
      <x:c r="Q6" s="86" t="str">
        <x:f>IF(A6="","",IFERROR((COUNTIFS('Test Plan &amp; Validation'!$B$5:$B$44,A6,'Test Plan &amp; Validation'!$I$5:$I$44,"Required",'Test Plan &amp; Validation'!$M$5:$M$44,"Pass")+COUNTIFS('Test Plan &amp; Validation'!$B$5:$B$44,A6,'Test Plan &amp; Validation'!$I$5:$I$44,"Required",'Test Plan &amp; Validation'!$M$5:$M$44,"Conditional Pass"))/COUNTIFS('Test Plan &amp; Validation'!$B$5:$B$44,A6,'Test Plan &amp; Validation'!$I$5:$I$44,"Required"),0))</x:f>
      </x:c>
      <x:c r="R6" s="84" t="str">
        <x:f>IF(A6="","",IF(COUNTIFS('Change &amp; CAB'!$C$5:$C$44,A6,'Change &amp; CAB'!$I$5:$I$44,"&lt;&gt;Approved",'Change &amp; CAB'!$I$5:$I$44,"&lt;&gt;Emergency Approved",'Change &amp; CAB'!$A$5:$A$44,"&lt;&gt;")=0,"YES","NO"))</x:f>
      </x:c>
      <x:c r="S6" s="26"/>
      <x:c r="T6" s="26"/>
      <x:c r="U6" s="26"/>
      <x:c r="V6" s="26"/>
      <x:c r="W6" s="84" t="str">
        <x:f>IF(I6="","",I6-TODAY())</x:f>
      </x:c>
    </x:row>
    <x:row r="7">
      <x:c r="A7" s="26"/>
      <x:c r="B7" s="26"/>
      <x:c r="C7" s="26"/>
      <x:c r="D7" s="26"/>
      <x:c r="E7" s="26"/>
      <x:c r="F7" s="84" t="str">
        <x:f>IF(A7="","",COUNTIF('Migration Portfolio'!$V$5:$V$44,A7))</x:f>
      </x:c>
      <x:c r="G7" s="84" t="str">
        <x:f>IF(A7="","",COUNTIF('Move Groups &amp; Batches'!$B$5:$B$44,A7))</x:f>
      </x:c>
      <x:c r="H7" s="81"/>
      <x:c r="I7" s="61"/>
      <x:c r="J7" s="81"/>
      <x:c r="K7" s="26"/>
      <x:c r="L7" s="26"/>
      <x:c r="M7" s="26"/>
      <x:c r="N7" s="84" t="str">
        <x:f>IF(A7="","",COUNTIFS('Dependency Tracker'!$B$5:$B$44,A7,'Dependency Tracker'!$L$5:$L$44,"&lt;&gt;Resolved",'Dependency Tracker'!$L$5:$L$44,"&lt;&gt;N/A"))</x:f>
      </x:c>
      <x:c r="O7" s="84" t="str">
        <x:f>IF(A7="","",COUNTIFS('Dependency Tracker'!$B$5:$B$44,A7,'Dependency Tracker'!$I$5:$I$44,"Yes",'Dependency Tracker'!$L$5:$L$44,"&lt;&gt;Resolved",'Dependency Tracker'!$L$5:$L$44,"&lt;&gt;N/A"))</x:f>
      </x:c>
      <x:c r="P7" s="86" t="str">
        <x:f>IF(A7="","",IFERROR((COUNTIFS('Wave Readiness'!$B$5:$B$44,A7,'Wave Readiness'!$F$5:$F$44,"Required",'Wave Readiness'!$K$5:$K$44,"Passed")+COUNTIFS('Wave Readiness'!$B$5:$B$44,A7,'Wave Readiness'!$F$5:$F$44,"Required",'Wave Readiness'!$K$5:$K$44,"Exception Accepted"))/COUNTIFS('Wave Readiness'!$B$5:$B$44,A7,'Wave Readiness'!$F$5:$F$44,"Required"),0))</x:f>
      </x:c>
      <x:c r="Q7" s="86" t="str">
        <x:f>IF(A7="","",IFERROR((COUNTIFS('Test Plan &amp; Validation'!$B$5:$B$44,A7,'Test Plan &amp; Validation'!$I$5:$I$44,"Required",'Test Plan &amp; Validation'!$M$5:$M$44,"Pass")+COUNTIFS('Test Plan &amp; Validation'!$B$5:$B$44,A7,'Test Plan &amp; Validation'!$I$5:$I$44,"Required",'Test Plan &amp; Validation'!$M$5:$M$44,"Conditional Pass"))/COUNTIFS('Test Plan &amp; Validation'!$B$5:$B$44,A7,'Test Plan &amp; Validation'!$I$5:$I$44,"Required"),0))</x:f>
      </x:c>
      <x:c r="R7" s="84" t="str">
        <x:f>IF(A7="","",IF(COUNTIFS('Change &amp; CAB'!$C$5:$C$44,A7,'Change &amp; CAB'!$I$5:$I$44,"&lt;&gt;Approved",'Change &amp; CAB'!$I$5:$I$44,"&lt;&gt;Emergency Approved",'Change &amp; CAB'!$A$5:$A$44,"&lt;&gt;")=0,"YES","NO"))</x:f>
      </x:c>
      <x:c r="S7" s="26"/>
      <x:c r="T7" s="26"/>
      <x:c r="U7" s="26"/>
      <x:c r="V7" s="26"/>
      <x:c r="W7" s="84" t="str">
        <x:f>IF(I7="","",I7-TODAY())</x:f>
      </x:c>
    </x:row>
    <x:row r="8">
      <x:c r="A8" s="26"/>
      <x:c r="B8" s="26"/>
      <x:c r="C8" s="26"/>
      <x:c r="D8" s="26"/>
      <x:c r="E8" s="26"/>
      <x:c r="F8" s="84" t="str">
        <x:f>IF(A8="","",COUNTIF('Migration Portfolio'!$V$5:$V$44,A8))</x:f>
      </x:c>
      <x:c r="G8" s="84" t="str">
        <x:f>IF(A8="","",COUNTIF('Move Groups &amp; Batches'!$B$5:$B$44,A8))</x:f>
      </x:c>
      <x:c r="H8" s="81"/>
      <x:c r="I8" s="61"/>
      <x:c r="J8" s="81"/>
      <x:c r="K8" s="26"/>
      <x:c r="L8" s="26"/>
      <x:c r="M8" s="26"/>
      <x:c r="N8" s="84" t="str">
        <x:f>IF(A8="","",COUNTIFS('Dependency Tracker'!$B$5:$B$44,A8,'Dependency Tracker'!$L$5:$L$44,"&lt;&gt;Resolved",'Dependency Tracker'!$L$5:$L$44,"&lt;&gt;N/A"))</x:f>
      </x:c>
      <x:c r="O8" s="84" t="str">
        <x:f>IF(A8="","",COUNTIFS('Dependency Tracker'!$B$5:$B$44,A8,'Dependency Tracker'!$I$5:$I$44,"Yes",'Dependency Tracker'!$L$5:$L$44,"&lt;&gt;Resolved",'Dependency Tracker'!$L$5:$L$44,"&lt;&gt;N/A"))</x:f>
      </x:c>
      <x:c r="P8" s="86" t="str">
        <x:f>IF(A8="","",IFERROR((COUNTIFS('Wave Readiness'!$B$5:$B$44,A8,'Wave Readiness'!$F$5:$F$44,"Required",'Wave Readiness'!$K$5:$K$44,"Passed")+COUNTIFS('Wave Readiness'!$B$5:$B$44,A8,'Wave Readiness'!$F$5:$F$44,"Required",'Wave Readiness'!$K$5:$K$44,"Exception Accepted"))/COUNTIFS('Wave Readiness'!$B$5:$B$44,A8,'Wave Readiness'!$F$5:$F$44,"Required"),0))</x:f>
      </x:c>
      <x:c r="Q8" s="86" t="str">
        <x:f>IF(A8="","",IFERROR((COUNTIFS('Test Plan &amp; Validation'!$B$5:$B$44,A8,'Test Plan &amp; Validation'!$I$5:$I$44,"Required",'Test Plan &amp; Validation'!$M$5:$M$44,"Pass")+COUNTIFS('Test Plan &amp; Validation'!$B$5:$B$44,A8,'Test Plan &amp; Validation'!$I$5:$I$44,"Required",'Test Plan &amp; Validation'!$M$5:$M$44,"Conditional Pass"))/COUNTIFS('Test Plan &amp; Validation'!$B$5:$B$44,A8,'Test Plan &amp; Validation'!$I$5:$I$44,"Required"),0))</x:f>
      </x:c>
      <x:c r="R8" s="84" t="str">
        <x:f>IF(A8="","",IF(COUNTIFS('Change &amp; CAB'!$C$5:$C$44,A8,'Change &amp; CAB'!$I$5:$I$44,"&lt;&gt;Approved",'Change &amp; CAB'!$I$5:$I$44,"&lt;&gt;Emergency Approved",'Change &amp; CAB'!$A$5:$A$44,"&lt;&gt;")=0,"YES","NO"))</x:f>
      </x:c>
      <x:c r="S8" s="26"/>
      <x:c r="T8" s="26"/>
      <x:c r="U8" s="26"/>
      <x:c r="V8" s="26"/>
      <x:c r="W8" s="84" t="str">
        <x:f>IF(I8="","",I8-TODAY())</x:f>
      </x:c>
    </x:row>
    <x:row r="9">
      <x:c r="A9" s="26"/>
      <x:c r="B9" s="26"/>
      <x:c r="C9" s="26"/>
      <x:c r="D9" s="26"/>
      <x:c r="E9" s="26"/>
      <x:c r="F9" s="84" t="str">
        <x:f>IF(A9="","",COUNTIF('Migration Portfolio'!$V$5:$V$44,A9))</x:f>
      </x:c>
      <x:c r="G9" s="84" t="str">
        <x:f>IF(A9="","",COUNTIF('Move Groups &amp; Batches'!$B$5:$B$44,A9))</x:f>
      </x:c>
      <x:c r="H9" s="81"/>
      <x:c r="I9" s="61"/>
      <x:c r="J9" s="81"/>
      <x:c r="K9" s="26"/>
      <x:c r="L9" s="26"/>
      <x:c r="M9" s="26"/>
      <x:c r="N9" s="84" t="str">
        <x:f>IF(A9="","",COUNTIFS('Dependency Tracker'!$B$5:$B$44,A9,'Dependency Tracker'!$L$5:$L$44,"&lt;&gt;Resolved",'Dependency Tracker'!$L$5:$L$44,"&lt;&gt;N/A"))</x:f>
      </x:c>
      <x:c r="O9" s="84" t="str">
        <x:f>IF(A9="","",COUNTIFS('Dependency Tracker'!$B$5:$B$44,A9,'Dependency Tracker'!$I$5:$I$44,"Yes",'Dependency Tracker'!$L$5:$L$44,"&lt;&gt;Resolved",'Dependency Tracker'!$L$5:$L$44,"&lt;&gt;N/A"))</x:f>
      </x:c>
      <x:c r="P9" s="86" t="str">
        <x:f>IF(A9="","",IFERROR((COUNTIFS('Wave Readiness'!$B$5:$B$44,A9,'Wave Readiness'!$F$5:$F$44,"Required",'Wave Readiness'!$K$5:$K$44,"Passed")+COUNTIFS('Wave Readiness'!$B$5:$B$44,A9,'Wave Readiness'!$F$5:$F$44,"Required",'Wave Readiness'!$K$5:$K$44,"Exception Accepted"))/COUNTIFS('Wave Readiness'!$B$5:$B$44,A9,'Wave Readiness'!$F$5:$F$44,"Required"),0))</x:f>
      </x:c>
      <x:c r="Q9" s="86" t="str">
        <x:f>IF(A9="","",IFERROR((COUNTIFS('Test Plan &amp; Validation'!$B$5:$B$44,A9,'Test Plan &amp; Validation'!$I$5:$I$44,"Required",'Test Plan &amp; Validation'!$M$5:$M$44,"Pass")+COUNTIFS('Test Plan &amp; Validation'!$B$5:$B$44,A9,'Test Plan &amp; Validation'!$I$5:$I$44,"Required",'Test Plan &amp; Validation'!$M$5:$M$44,"Conditional Pass"))/COUNTIFS('Test Plan &amp; Validation'!$B$5:$B$44,A9,'Test Plan &amp; Validation'!$I$5:$I$44,"Required"),0))</x:f>
      </x:c>
      <x:c r="R9" s="84" t="str">
        <x:f>IF(A9="","",IF(COUNTIFS('Change &amp; CAB'!$C$5:$C$44,A9,'Change &amp; CAB'!$I$5:$I$44,"&lt;&gt;Approved",'Change &amp; CAB'!$I$5:$I$44,"&lt;&gt;Emergency Approved",'Change &amp; CAB'!$A$5:$A$44,"&lt;&gt;")=0,"YES","NO"))</x:f>
      </x:c>
      <x:c r="S9" s="26"/>
      <x:c r="T9" s="26"/>
      <x:c r="U9" s="26"/>
      <x:c r="V9" s="26"/>
      <x:c r="W9" s="84" t="str">
        <x:f>IF(I9="","",I9-TODAY())</x:f>
      </x:c>
    </x:row>
    <x:row r="10">
      <x:c r="A10" s="26"/>
      <x:c r="B10" s="26"/>
      <x:c r="C10" s="26"/>
      <x:c r="D10" s="26"/>
      <x:c r="E10" s="26"/>
      <x:c r="F10" s="84" t="str">
        <x:f>IF(A10="","",COUNTIF('Migration Portfolio'!$V$5:$V$44,A10))</x:f>
      </x:c>
      <x:c r="G10" s="84" t="str">
        <x:f>IF(A10="","",COUNTIF('Move Groups &amp; Batches'!$B$5:$B$44,A10))</x:f>
      </x:c>
      <x:c r="H10" s="81"/>
      <x:c r="I10" s="61"/>
      <x:c r="J10" s="81"/>
      <x:c r="K10" s="26"/>
      <x:c r="L10" s="26"/>
      <x:c r="M10" s="26"/>
      <x:c r="N10" s="84" t="str">
        <x:f>IF(A10="","",COUNTIFS('Dependency Tracker'!$B$5:$B$44,A10,'Dependency Tracker'!$L$5:$L$44,"&lt;&gt;Resolved",'Dependency Tracker'!$L$5:$L$44,"&lt;&gt;N/A"))</x:f>
      </x:c>
      <x:c r="O10" s="84" t="str">
        <x:f>IF(A10="","",COUNTIFS('Dependency Tracker'!$B$5:$B$44,A10,'Dependency Tracker'!$I$5:$I$44,"Yes",'Dependency Tracker'!$L$5:$L$44,"&lt;&gt;Resolved",'Dependency Tracker'!$L$5:$L$44,"&lt;&gt;N/A"))</x:f>
      </x:c>
      <x:c r="P10" s="86" t="str">
        <x:f>IF(A10="","",IFERROR((COUNTIFS('Wave Readiness'!$B$5:$B$44,A10,'Wave Readiness'!$F$5:$F$44,"Required",'Wave Readiness'!$K$5:$K$44,"Passed")+COUNTIFS('Wave Readiness'!$B$5:$B$44,A10,'Wave Readiness'!$F$5:$F$44,"Required",'Wave Readiness'!$K$5:$K$44,"Exception Accepted"))/COUNTIFS('Wave Readiness'!$B$5:$B$44,A10,'Wave Readiness'!$F$5:$F$44,"Required"),0))</x:f>
      </x:c>
      <x:c r="Q10" s="86" t="str">
        <x:f>IF(A10="","",IFERROR((COUNTIFS('Test Plan &amp; Validation'!$B$5:$B$44,A10,'Test Plan &amp; Validation'!$I$5:$I$44,"Required",'Test Plan &amp; Validation'!$M$5:$M$44,"Pass")+COUNTIFS('Test Plan &amp; Validation'!$B$5:$B$44,A10,'Test Plan &amp; Validation'!$I$5:$I$44,"Required",'Test Plan &amp; Validation'!$M$5:$M$44,"Conditional Pass"))/COUNTIFS('Test Plan &amp; Validation'!$B$5:$B$44,A10,'Test Plan &amp; Validation'!$I$5:$I$44,"Required"),0))</x:f>
      </x:c>
      <x:c r="R10" s="84" t="str">
        <x:f>IF(A10="","",IF(COUNTIFS('Change &amp; CAB'!$C$5:$C$44,A10,'Change &amp; CAB'!$I$5:$I$44,"&lt;&gt;Approved",'Change &amp; CAB'!$I$5:$I$44,"&lt;&gt;Emergency Approved",'Change &amp; CAB'!$A$5:$A$44,"&lt;&gt;")=0,"YES","NO"))</x:f>
      </x:c>
      <x:c r="S10" s="26"/>
      <x:c r="T10" s="26"/>
      <x:c r="U10" s="26"/>
      <x:c r="V10" s="26"/>
      <x:c r="W10" s="84" t="str">
        <x:f>IF(I10="","",I10-TODAY())</x:f>
      </x:c>
    </x:row>
    <x:row r="11">
      <x:c r="A11" s="26"/>
      <x:c r="B11" s="26"/>
      <x:c r="C11" s="26"/>
      <x:c r="D11" s="26"/>
      <x:c r="E11" s="26"/>
      <x:c r="F11" s="84" t="str">
        <x:f>IF(A11="","",COUNTIF('Migration Portfolio'!$V$5:$V$44,A11))</x:f>
      </x:c>
      <x:c r="G11" s="84" t="str">
        <x:f>IF(A11="","",COUNTIF('Move Groups &amp; Batches'!$B$5:$B$44,A11))</x:f>
      </x:c>
      <x:c r="H11" s="81"/>
      <x:c r="I11" s="61"/>
      <x:c r="J11" s="81"/>
      <x:c r="K11" s="26"/>
      <x:c r="L11" s="26"/>
      <x:c r="M11" s="26"/>
      <x:c r="N11" s="84" t="str">
        <x:f>IF(A11="","",COUNTIFS('Dependency Tracker'!$B$5:$B$44,A11,'Dependency Tracker'!$L$5:$L$44,"&lt;&gt;Resolved",'Dependency Tracker'!$L$5:$L$44,"&lt;&gt;N/A"))</x:f>
      </x:c>
      <x:c r="O11" s="84" t="str">
        <x:f>IF(A11="","",COUNTIFS('Dependency Tracker'!$B$5:$B$44,A11,'Dependency Tracker'!$I$5:$I$44,"Yes",'Dependency Tracker'!$L$5:$L$44,"&lt;&gt;Resolved",'Dependency Tracker'!$L$5:$L$44,"&lt;&gt;N/A"))</x:f>
      </x:c>
      <x:c r="P11" s="86" t="str">
        <x:f>IF(A11="","",IFERROR((COUNTIFS('Wave Readiness'!$B$5:$B$44,A11,'Wave Readiness'!$F$5:$F$44,"Required",'Wave Readiness'!$K$5:$K$44,"Passed")+COUNTIFS('Wave Readiness'!$B$5:$B$44,A11,'Wave Readiness'!$F$5:$F$44,"Required",'Wave Readiness'!$K$5:$K$44,"Exception Accepted"))/COUNTIFS('Wave Readiness'!$B$5:$B$44,A11,'Wave Readiness'!$F$5:$F$44,"Required"),0))</x:f>
      </x:c>
      <x:c r="Q11" s="86" t="str">
        <x:f>IF(A11="","",IFERROR((COUNTIFS('Test Plan &amp; Validation'!$B$5:$B$44,A11,'Test Plan &amp; Validation'!$I$5:$I$44,"Required",'Test Plan &amp; Validation'!$M$5:$M$44,"Pass")+COUNTIFS('Test Plan &amp; Validation'!$B$5:$B$44,A11,'Test Plan &amp; Validation'!$I$5:$I$44,"Required",'Test Plan &amp; Validation'!$M$5:$M$44,"Conditional Pass"))/COUNTIFS('Test Plan &amp; Validation'!$B$5:$B$44,A11,'Test Plan &amp; Validation'!$I$5:$I$44,"Required"),0))</x:f>
      </x:c>
      <x:c r="R11" s="84" t="str">
        <x:f>IF(A11="","",IF(COUNTIFS('Change &amp; CAB'!$C$5:$C$44,A11,'Change &amp; CAB'!$I$5:$I$44,"&lt;&gt;Approved",'Change &amp; CAB'!$I$5:$I$44,"&lt;&gt;Emergency Approved",'Change &amp; CAB'!$A$5:$A$44,"&lt;&gt;")=0,"YES","NO"))</x:f>
      </x:c>
      <x:c r="S11" s="26"/>
      <x:c r="T11" s="26"/>
      <x:c r="U11" s="26"/>
      <x:c r="V11" s="26"/>
      <x:c r="W11" s="84" t="str">
        <x:f>IF(I11="","",I11-TODAY())</x:f>
      </x:c>
    </x:row>
    <x:row r="12">
      <x:c r="A12" s="26"/>
      <x:c r="B12" s="26"/>
      <x:c r="C12" s="26"/>
      <x:c r="D12" s="26"/>
      <x:c r="E12" s="26"/>
      <x:c r="F12" s="84" t="str">
        <x:f>IF(A12="","",COUNTIF('Migration Portfolio'!$V$5:$V$44,A12))</x:f>
      </x:c>
      <x:c r="G12" s="84" t="str">
        <x:f>IF(A12="","",COUNTIF('Move Groups &amp; Batches'!$B$5:$B$44,A12))</x:f>
      </x:c>
      <x:c r="H12" s="81"/>
      <x:c r="I12" s="61"/>
      <x:c r="J12" s="81"/>
      <x:c r="K12" s="26"/>
      <x:c r="L12" s="26"/>
      <x:c r="M12" s="26"/>
      <x:c r="N12" s="84" t="str">
        <x:f>IF(A12="","",COUNTIFS('Dependency Tracker'!$B$5:$B$44,A12,'Dependency Tracker'!$L$5:$L$44,"&lt;&gt;Resolved",'Dependency Tracker'!$L$5:$L$44,"&lt;&gt;N/A"))</x:f>
      </x:c>
      <x:c r="O12" s="84" t="str">
        <x:f>IF(A12="","",COUNTIFS('Dependency Tracker'!$B$5:$B$44,A12,'Dependency Tracker'!$I$5:$I$44,"Yes",'Dependency Tracker'!$L$5:$L$44,"&lt;&gt;Resolved",'Dependency Tracker'!$L$5:$L$44,"&lt;&gt;N/A"))</x:f>
      </x:c>
      <x:c r="P12" s="86" t="str">
        <x:f>IF(A12="","",IFERROR((COUNTIFS('Wave Readiness'!$B$5:$B$44,A12,'Wave Readiness'!$F$5:$F$44,"Required",'Wave Readiness'!$K$5:$K$44,"Passed")+COUNTIFS('Wave Readiness'!$B$5:$B$44,A12,'Wave Readiness'!$F$5:$F$44,"Required",'Wave Readiness'!$K$5:$K$44,"Exception Accepted"))/COUNTIFS('Wave Readiness'!$B$5:$B$44,A12,'Wave Readiness'!$F$5:$F$44,"Required"),0))</x:f>
      </x:c>
      <x:c r="Q12" s="86" t="str">
        <x:f>IF(A12="","",IFERROR((COUNTIFS('Test Plan &amp; Validation'!$B$5:$B$44,A12,'Test Plan &amp; Validation'!$I$5:$I$44,"Required",'Test Plan &amp; Validation'!$M$5:$M$44,"Pass")+COUNTIFS('Test Plan &amp; Validation'!$B$5:$B$44,A12,'Test Plan &amp; Validation'!$I$5:$I$44,"Required",'Test Plan &amp; Validation'!$M$5:$M$44,"Conditional Pass"))/COUNTIFS('Test Plan &amp; Validation'!$B$5:$B$44,A12,'Test Plan &amp; Validation'!$I$5:$I$44,"Required"),0))</x:f>
      </x:c>
      <x:c r="R12" s="84" t="str">
        <x:f>IF(A12="","",IF(COUNTIFS('Change &amp; CAB'!$C$5:$C$44,A12,'Change &amp; CAB'!$I$5:$I$44,"&lt;&gt;Approved",'Change &amp; CAB'!$I$5:$I$44,"&lt;&gt;Emergency Approved",'Change &amp; CAB'!$A$5:$A$44,"&lt;&gt;")=0,"YES","NO"))</x:f>
      </x:c>
      <x:c r="S12" s="26"/>
      <x:c r="T12" s="26"/>
      <x:c r="U12" s="26"/>
      <x:c r="V12" s="26"/>
      <x:c r="W12" s="84" t="str">
        <x:f>IF(I12="","",I12-TODAY())</x:f>
      </x:c>
    </x:row>
    <x:row r="13">
      <x:c r="A13" s="26"/>
      <x:c r="B13" s="26"/>
      <x:c r="C13" s="26"/>
      <x:c r="D13" s="26"/>
      <x:c r="E13" s="26"/>
      <x:c r="F13" s="84" t="str">
        <x:f>IF(A13="","",COUNTIF('Migration Portfolio'!$V$5:$V$44,A13))</x:f>
      </x:c>
      <x:c r="G13" s="84" t="str">
        <x:f>IF(A13="","",COUNTIF('Move Groups &amp; Batches'!$B$5:$B$44,A13))</x:f>
      </x:c>
      <x:c r="H13" s="81"/>
      <x:c r="I13" s="61"/>
      <x:c r="J13" s="81"/>
      <x:c r="K13" s="26"/>
      <x:c r="L13" s="26"/>
      <x:c r="M13" s="26"/>
      <x:c r="N13" s="84" t="str">
        <x:f>IF(A13="","",COUNTIFS('Dependency Tracker'!$B$5:$B$44,A13,'Dependency Tracker'!$L$5:$L$44,"&lt;&gt;Resolved",'Dependency Tracker'!$L$5:$L$44,"&lt;&gt;N/A"))</x:f>
      </x:c>
      <x:c r="O13" s="84" t="str">
        <x:f>IF(A13="","",COUNTIFS('Dependency Tracker'!$B$5:$B$44,A13,'Dependency Tracker'!$I$5:$I$44,"Yes",'Dependency Tracker'!$L$5:$L$44,"&lt;&gt;Resolved",'Dependency Tracker'!$L$5:$L$44,"&lt;&gt;N/A"))</x:f>
      </x:c>
      <x:c r="P13" s="86" t="str">
        <x:f>IF(A13="","",IFERROR((COUNTIFS('Wave Readiness'!$B$5:$B$44,A13,'Wave Readiness'!$F$5:$F$44,"Required",'Wave Readiness'!$K$5:$K$44,"Passed")+COUNTIFS('Wave Readiness'!$B$5:$B$44,A13,'Wave Readiness'!$F$5:$F$44,"Required",'Wave Readiness'!$K$5:$K$44,"Exception Accepted"))/COUNTIFS('Wave Readiness'!$B$5:$B$44,A13,'Wave Readiness'!$F$5:$F$44,"Required"),0))</x:f>
      </x:c>
      <x:c r="Q13" s="86" t="str">
        <x:f>IF(A13="","",IFERROR((COUNTIFS('Test Plan &amp; Validation'!$B$5:$B$44,A13,'Test Plan &amp; Validation'!$I$5:$I$44,"Required",'Test Plan &amp; Validation'!$M$5:$M$44,"Pass")+COUNTIFS('Test Plan &amp; Validation'!$B$5:$B$44,A13,'Test Plan &amp; Validation'!$I$5:$I$44,"Required",'Test Plan &amp; Validation'!$M$5:$M$44,"Conditional Pass"))/COUNTIFS('Test Plan &amp; Validation'!$B$5:$B$44,A13,'Test Plan &amp; Validation'!$I$5:$I$44,"Required"),0))</x:f>
      </x:c>
      <x:c r="R13" s="84" t="str">
        <x:f>IF(A13="","",IF(COUNTIFS('Change &amp; CAB'!$C$5:$C$44,A13,'Change &amp; CAB'!$I$5:$I$44,"&lt;&gt;Approved",'Change &amp; CAB'!$I$5:$I$44,"&lt;&gt;Emergency Approved",'Change &amp; CAB'!$A$5:$A$44,"&lt;&gt;")=0,"YES","NO"))</x:f>
      </x:c>
      <x:c r="S13" s="26"/>
      <x:c r="T13" s="26"/>
      <x:c r="U13" s="26"/>
      <x:c r="V13" s="26"/>
      <x:c r="W13" s="84" t="str">
        <x:f>IF(I13="","",I13-TODAY())</x:f>
      </x:c>
    </x:row>
    <x:row r="14">
      <x:c r="A14" s="26"/>
      <x:c r="B14" s="26"/>
      <x:c r="C14" s="26"/>
      <x:c r="D14" s="26"/>
      <x:c r="E14" s="26"/>
      <x:c r="F14" s="84" t="str">
        <x:f>IF(A14="","",COUNTIF('Migration Portfolio'!$V$5:$V$44,A14))</x:f>
      </x:c>
      <x:c r="G14" s="84" t="str">
        <x:f>IF(A14="","",COUNTIF('Move Groups &amp; Batches'!$B$5:$B$44,A14))</x:f>
      </x:c>
      <x:c r="H14" s="81"/>
      <x:c r="I14" s="61"/>
      <x:c r="J14" s="81"/>
      <x:c r="K14" s="26"/>
      <x:c r="L14" s="26"/>
      <x:c r="M14" s="26"/>
      <x:c r="N14" s="84" t="str">
        <x:f>IF(A14="","",COUNTIFS('Dependency Tracker'!$B$5:$B$44,A14,'Dependency Tracker'!$L$5:$L$44,"&lt;&gt;Resolved",'Dependency Tracker'!$L$5:$L$44,"&lt;&gt;N/A"))</x:f>
      </x:c>
      <x:c r="O14" s="84" t="str">
        <x:f>IF(A14="","",COUNTIFS('Dependency Tracker'!$B$5:$B$44,A14,'Dependency Tracker'!$I$5:$I$44,"Yes",'Dependency Tracker'!$L$5:$L$44,"&lt;&gt;Resolved",'Dependency Tracker'!$L$5:$L$44,"&lt;&gt;N/A"))</x:f>
      </x:c>
      <x:c r="P14" s="86" t="str">
        <x:f>IF(A14="","",IFERROR((COUNTIFS('Wave Readiness'!$B$5:$B$44,A14,'Wave Readiness'!$F$5:$F$44,"Required",'Wave Readiness'!$K$5:$K$44,"Passed")+COUNTIFS('Wave Readiness'!$B$5:$B$44,A14,'Wave Readiness'!$F$5:$F$44,"Required",'Wave Readiness'!$K$5:$K$44,"Exception Accepted"))/COUNTIFS('Wave Readiness'!$B$5:$B$44,A14,'Wave Readiness'!$F$5:$F$44,"Required"),0))</x:f>
      </x:c>
      <x:c r="Q14" s="86" t="str">
        <x:f>IF(A14="","",IFERROR((COUNTIFS('Test Plan &amp; Validation'!$B$5:$B$44,A14,'Test Plan &amp; Validation'!$I$5:$I$44,"Required",'Test Plan &amp; Validation'!$M$5:$M$44,"Pass")+COUNTIFS('Test Plan &amp; Validation'!$B$5:$B$44,A14,'Test Plan &amp; Validation'!$I$5:$I$44,"Required",'Test Plan &amp; Validation'!$M$5:$M$44,"Conditional Pass"))/COUNTIFS('Test Plan &amp; Validation'!$B$5:$B$44,A14,'Test Plan &amp; Validation'!$I$5:$I$44,"Required"),0))</x:f>
      </x:c>
      <x:c r="R14" s="84" t="str">
        <x:f>IF(A14="","",IF(COUNTIFS('Change &amp; CAB'!$C$5:$C$44,A14,'Change &amp; CAB'!$I$5:$I$44,"&lt;&gt;Approved",'Change &amp; CAB'!$I$5:$I$44,"&lt;&gt;Emergency Approved",'Change &amp; CAB'!$A$5:$A$44,"&lt;&gt;")=0,"YES","NO"))</x:f>
      </x:c>
      <x:c r="S14" s="26"/>
      <x:c r="T14" s="26"/>
      <x:c r="U14" s="26"/>
      <x:c r="V14" s="26"/>
      <x:c r="W14" s="84" t="str">
        <x:f>IF(I14="","",I14-TODAY())</x:f>
      </x:c>
    </x:row>
    <x:row r="15">
      <x:c r="A15" s="26"/>
      <x:c r="B15" s="26"/>
      <x:c r="C15" s="26"/>
      <x:c r="D15" s="26"/>
      <x:c r="E15" s="26"/>
      <x:c r="F15" s="84" t="str">
        <x:f>IF(A15="","",COUNTIF('Migration Portfolio'!$V$5:$V$44,A15))</x:f>
      </x:c>
      <x:c r="G15" s="84" t="str">
        <x:f>IF(A15="","",COUNTIF('Move Groups &amp; Batches'!$B$5:$B$44,A15))</x:f>
      </x:c>
      <x:c r="H15" s="81"/>
      <x:c r="I15" s="61"/>
      <x:c r="J15" s="81"/>
      <x:c r="K15" s="26"/>
      <x:c r="L15" s="26"/>
      <x:c r="M15" s="26"/>
      <x:c r="N15" s="84" t="str">
        <x:f>IF(A15="","",COUNTIFS('Dependency Tracker'!$B$5:$B$44,A15,'Dependency Tracker'!$L$5:$L$44,"&lt;&gt;Resolved",'Dependency Tracker'!$L$5:$L$44,"&lt;&gt;N/A"))</x:f>
      </x:c>
      <x:c r="O15" s="84" t="str">
        <x:f>IF(A15="","",COUNTIFS('Dependency Tracker'!$B$5:$B$44,A15,'Dependency Tracker'!$I$5:$I$44,"Yes",'Dependency Tracker'!$L$5:$L$44,"&lt;&gt;Resolved",'Dependency Tracker'!$L$5:$L$44,"&lt;&gt;N/A"))</x:f>
      </x:c>
      <x:c r="P15" s="86" t="str">
        <x:f>IF(A15="","",IFERROR((COUNTIFS('Wave Readiness'!$B$5:$B$44,A15,'Wave Readiness'!$F$5:$F$44,"Required",'Wave Readiness'!$K$5:$K$44,"Passed")+COUNTIFS('Wave Readiness'!$B$5:$B$44,A15,'Wave Readiness'!$F$5:$F$44,"Required",'Wave Readiness'!$K$5:$K$44,"Exception Accepted"))/COUNTIFS('Wave Readiness'!$B$5:$B$44,A15,'Wave Readiness'!$F$5:$F$44,"Required"),0))</x:f>
      </x:c>
      <x:c r="Q15" s="86" t="str">
        <x:f>IF(A15="","",IFERROR((COUNTIFS('Test Plan &amp; Validation'!$B$5:$B$44,A15,'Test Plan &amp; Validation'!$I$5:$I$44,"Required",'Test Plan &amp; Validation'!$M$5:$M$44,"Pass")+COUNTIFS('Test Plan &amp; Validation'!$B$5:$B$44,A15,'Test Plan &amp; Validation'!$I$5:$I$44,"Required",'Test Plan &amp; Validation'!$M$5:$M$44,"Conditional Pass"))/COUNTIFS('Test Plan &amp; Validation'!$B$5:$B$44,A15,'Test Plan &amp; Validation'!$I$5:$I$44,"Required"),0))</x:f>
      </x:c>
      <x:c r="R15" s="84" t="str">
        <x:f>IF(A15="","",IF(COUNTIFS('Change &amp; CAB'!$C$5:$C$44,A15,'Change &amp; CAB'!$I$5:$I$44,"&lt;&gt;Approved",'Change &amp; CAB'!$I$5:$I$44,"&lt;&gt;Emergency Approved",'Change &amp; CAB'!$A$5:$A$44,"&lt;&gt;")=0,"YES","NO"))</x:f>
      </x:c>
      <x:c r="S15" s="26"/>
      <x:c r="T15" s="26"/>
      <x:c r="U15" s="26"/>
      <x:c r="V15" s="26"/>
      <x:c r="W15" s="84" t="str">
        <x:f>IF(I15="","",I15-TODAY())</x:f>
      </x:c>
    </x:row>
    <x:row r="16">
      <x:c r="A16" s="26"/>
      <x:c r="B16" s="26"/>
      <x:c r="C16" s="26"/>
      <x:c r="D16" s="26"/>
      <x:c r="E16" s="26"/>
      <x:c r="F16" s="84" t="str">
        <x:f>IF(A16="","",COUNTIF('Migration Portfolio'!$V$5:$V$44,A16))</x:f>
      </x:c>
      <x:c r="G16" s="84" t="str">
        <x:f>IF(A16="","",COUNTIF('Move Groups &amp; Batches'!$B$5:$B$44,A16))</x:f>
      </x:c>
      <x:c r="H16" s="81"/>
      <x:c r="I16" s="61"/>
      <x:c r="J16" s="81"/>
      <x:c r="K16" s="26"/>
      <x:c r="L16" s="26"/>
      <x:c r="M16" s="26"/>
      <x:c r="N16" s="84" t="str">
        <x:f>IF(A16="","",COUNTIFS('Dependency Tracker'!$B$5:$B$44,A16,'Dependency Tracker'!$L$5:$L$44,"&lt;&gt;Resolved",'Dependency Tracker'!$L$5:$L$44,"&lt;&gt;N/A"))</x:f>
      </x:c>
      <x:c r="O16" s="84" t="str">
        <x:f>IF(A16="","",COUNTIFS('Dependency Tracker'!$B$5:$B$44,A16,'Dependency Tracker'!$I$5:$I$44,"Yes",'Dependency Tracker'!$L$5:$L$44,"&lt;&gt;Resolved",'Dependency Tracker'!$L$5:$L$44,"&lt;&gt;N/A"))</x:f>
      </x:c>
      <x:c r="P16" s="86" t="str">
        <x:f>IF(A16="","",IFERROR((COUNTIFS('Wave Readiness'!$B$5:$B$44,A16,'Wave Readiness'!$F$5:$F$44,"Required",'Wave Readiness'!$K$5:$K$44,"Passed")+COUNTIFS('Wave Readiness'!$B$5:$B$44,A16,'Wave Readiness'!$F$5:$F$44,"Required",'Wave Readiness'!$K$5:$K$44,"Exception Accepted"))/COUNTIFS('Wave Readiness'!$B$5:$B$44,A16,'Wave Readiness'!$F$5:$F$44,"Required"),0))</x:f>
      </x:c>
      <x:c r="Q16" s="86" t="str">
        <x:f>IF(A16="","",IFERROR((COUNTIFS('Test Plan &amp; Validation'!$B$5:$B$44,A16,'Test Plan &amp; Validation'!$I$5:$I$44,"Required",'Test Plan &amp; Validation'!$M$5:$M$44,"Pass")+COUNTIFS('Test Plan &amp; Validation'!$B$5:$B$44,A16,'Test Plan &amp; Validation'!$I$5:$I$44,"Required",'Test Plan &amp; Validation'!$M$5:$M$44,"Conditional Pass"))/COUNTIFS('Test Plan &amp; Validation'!$B$5:$B$44,A16,'Test Plan &amp; Validation'!$I$5:$I$44,"Required"),0))</x:f>
      </x:c>
      <x:c r="R16" s="84" t="str">
        <x:f>IF(A16="","",IF(COUNTIFS('Change &amp; CAB'!$C$5:$C$44,A16,'Change &amp; CAB'!$I$5:$I$44,"&lt;&gt;Approved",'Change &amp; CAB'!$I$5:$I$44,"&lt;&gt;Emergency Approved",'Change &amp; CAB'!$A$5:$A$44,"&lt;&gt;")=0,"YES","NO"))</x:f>
      </x:c>
      <x:c r="S16" s="26"/>
      <x:c r="T16" s="26"/>
      <x:c r="U16" s="26"/>
      <x:c r="V16" s="26"/>
      <x:c r="W16" s="84" t="str">
        <x:f>IF(I16="","",I16-TODAY())</x:f>
      </x:c>
    </x:row>
    <x:row r="17">
      <x:c r="A17" s="26"/>
      <x:c r="B17" s="26"/>
      <x:c r="C17" s="26"/>
      <x:c r="D17" s="26"/>
      <x:c r="E17" s="26"/>
      <x:c r="F17" s="84" t="str">
        <x:f>IF(A17="","",COUNTIF('Migration Portfolio'!$V$5:$V$44,A17))</x:f>
      </x:c>
      <x:c r="G17" s="84" t="str">
        <x:f>IF(A17="","",COUNTIF('Move Groups &amp; Batches'!$B$5:$B$44,A17))</x:f>
      </x:c>
      <x:c r="H17" s="81"/>
      <x:c r="I17" s="61"/>
      <x:c r="J17" s="81"/>
      <x:c r="K17" s="26"/>
      <x:c r="L17" s="26"/>
      <x:c r="M17" s="26"/>
      <x:c r="N17" s="84" t="str">
        <x:f>IF(A17="","",COUNTIFS('Dependency Tracker'!$B$5:$B$44,A17,'Dependency Tracker'!$L$5:$L$44,"&lt;&gt;Resolved",'Dependency Tracker'!$L$5:$L$44,"&lt;&gt;N/A"))</x:f>
      </x:c>
      <x:c r="O17" s="84" t="str">
        <x:f>IF(A17="","",COUNTIFS('Dependency Tracker'!$B$5:$B$44,A17,'Dependency Tracker'!$I$5:$I$44,"Yes",'Dependency Tracker'!$L$5:$L$44,"&lt;&gt;Resolved",'Dependency Tracker'!$L$5:$L$44,"&lt;&gt;N/A"))</x:f>
      </x:c>
      <x:c r="P17" s="86" t="str">
        <x:f>IF(A17="","",IFERROR((COUNTIFS('Wave Readiness'!$B$5:$B$44,A17,'Wave Readiness'!$F$5:$F$44,"Required",'Wave Readiness'!$K$5:$K$44,"Passed")+COUNTIFS('Wave Readiness'!$B$5:$B$44,A17,'Wave Readiness'!$F$5:$F$44,"Required",'Wave Readiness'!$K$5:$K$44,"Exception Accepted"))/COUNTIFS('Wave Readiness'!$B$5:$B$44,A17,'Wave Readiness'!$F$5:$F$44,"Required"),0))</x:f>
      </x:c>
      <x:c r="Q17" s="86" t="str">
        <x:f>IF(A17="","",IFERROR((COUNTIFS('Test Plan &amp; Validation'!$B$5:$B$44,A17,'Test Plan &amp; Validation'!$I$5:$I$44,"Required",'Test Plan &amp; Validation'!$M$5:$M$44,"Pass")+COUNTIFS('Test Plan &amp; Validation'!$B$5:$B$44,A17,'Test Plan &amp; Validation'!$I$5:$I$44,"Required",'Test Plan &amp; Validation'!$M$5:$M$44,"Conditional Pass"))/COUNTIFS('Test Plan &amp; Validation'!$B$5:$B$44,A17,'Test Plan &amp; Validation'!$I$5:$I$44,"Required"),0))</x:f>
      </x:c>
      <x:c r="R17" s="84" t="str">
        <x:f>IF(A17="","",IF(COUNTIFS('Change &amp; CAB'!$C$5:$C$44,A17,'Change &amp; CAB'!$I$5:$I$44,"&lt;&gt;Approved",'Change &amp; CAB'!$I$5:$I$44,"&lt;&gt;Emergency Approved",'Change &amp; CAB'!$A$5:$A$44,"&lt;&gt;")=0,"YES","NO"))</x:f>
      </x:c>
      <x:c r="S17" s="26"/>
      <x:c r="T17" s="26"/>
      <x:c r="U17" s="26"/>
      <x:c r="V17" s="26"/>
      <x:c r="W17" s="84" t="str">
        <x:f>IF(I17="","",I17-TODAY())</x:f>
      </x:c>
    </x:row>
    <x:row r="18">
      <x:c r="A18" s="26"/>
      <x:c r="B18" s="26"/>
      <x:c r="C18" s="26"/>
      <x:c r="D18" s="26"/>
      <x:c r="E18" s="26"/>
      <x:c r="F18" s="84" t="str">
        <x:f>IF(A18="","",COUNTIF('Migration Portfolio'!$V$5:$V$44,A18))</x:f>
      </x:c>
      <x:c r="G18" s="84" t="str">
        <x:f>IF(A18="","",COUNTIF('Move Groups &amp; Batches'!$B$5:$B$44,A18))</x:f>
      </x:c>
      <x:c r="H18" s="81"/>
      <x:c r="I18" s="61"/>
      <x:c r="J18" s="81"/>
      <x:c r="K18" s="26"/>
      <x:c r="L18" s="26"/>
      <x:c r="M18" s="26"/>
      <x:c r="N18" s="84" t="str">
        <x:f>IF(A18="","",COUNTIFS('Dependency Tracker'!$B$5:$B$44,A18,'Dependency Tracker'!$L$5:$L$44,"&lt;&gt;Resolved",'Dependency Tracker'!$L$5:$L$44,"&lt;&gt;N/A"))</x:f>
      </x:c>
      <x:c r="O18" s="84" t="str">
        <x:f>IF(A18="","",COUNTIFS('Dependency Tracker'!$B$5:$B$44,A18,'Dependency Tracker'!$I$5:$I$44,"Yes",'Dependency Tracker'!$L$5:$L$44,"&lt;&gt;Resolved",'Dependency Tracker'!$L$5:$L$44,"&lt;&gt;N/A"))</x:f>
      </x:c>
      <x:c r="P18" s="86" t="str">
        <x:f>IF(A18="","",IFERROR((COUNTIFS('Wave Readiness'!$B$5:$B$44,A18,'Wave Readiness'!$F$5:$F$44,"Required",'Wave Readiness'!$K$5:$K$44,"Passed")+COUNTIFS('Wave Readiness'!$B$5:$B$44,A18,'Wave Readiness'!$F$5:$F$44,"Required",'Wave Readiness'!$K$5:$K$44,"Exception Accepted"))/COUNTIFS('Wave Readiness'!$B$5:$B$44,A18,'Wave Readiness'!$F$5:$F$44,"Required"),0))</x:f>
      </x:c>
      <x:c r="Q18" s="86" t="str">
        <x:f>IF(A18="","",IFERROR((COUNTIFS('Test Plan &amp; Validation'!$B$5:$B$44,A18,'Test Plan &amp; Validation'!$I$5:$I$44,"Required",'Test Plan &amp; Validation'!$M$5:$M$44,"Pass")+COUNTIFS('Test Plan &amp; Validation'!$B$5:$B$44,A18,'Test Plan &amp; Validation'!$I$5:$I$44,"Required",'Test Plan &amp; Validation'!$M$5:$M$44,"Conditional Pass"))/COUNTIFS('Test Plan &amp; Validation'!$B$5:$B$44,A18,'Test Plan &amp; Validation'!$I$5:$I$44,"Required"),0))</x:f>
      </x:c>
      <x:c r="R18" s="84" t="str">
        <x:f>IF(A18="","",IF(COUNTIFS('Change &amp; CAB'!$C$5:$C$44,A18,'Change &amp; CAB'!$I$5:$I$44,"&lt;&gt;Approved",'Change &amp; CAB'!$I$5:$I$44,"&lt;&gt;Emergency Approved",'Change &amp; CAB'!$A$5:$A$44,"&lt;&gt;")=0,"YES","NO"))</x:f>
      </x:c>
      <x:c r="S18" s="26"/>
      <x:c r="T18" s="26"/>
      <x:c r="U18" s="26"/>
      <x:c r="V18" s="26"/>
      <x:c r="W18" s="84" t="str">
        <x:f>IF(I18="","",I18-TODAY())</x:f>
      </x:c>
    </x:row>
    <x:row r="19">
      <x:c r="A19" s="26"/>
      <x:c r="B19" s="26"/>
      <x:c r="C19" s="26"/>
      <x:c r="D19" s="26"/>
      <x:c r="E19" s="26"/>
      <x:c r="F19" s="84" t="str">
        <x:f>IF(A19="","",COUNTIF('Migration Portfolio'!$V$5:$V$44,A19))</x:f>
      </x:c>
      <x:c r="G19" s="84" t="str">
        <x:f>IF(A19="","",COUNTIF('Move Groups &amp; Batches'!$B$5:$B$44,A19))</x:f>
      </x:c>
      <x:c r="H19" s="81"/>
      <x:c r="I19" s="61"/>
      <x:c r="J19" s="81"/>
      <x:c r="K19" s="26"/>
      <x:c r="L19" s="26"/>
      <x:c r="M19" s="26"/>
      <x:c r="N19" s="84" t="str">
        <x:f>IF(A19="","",COUNTIFS('Dependency Tracker'!$B$5:$B$44,A19,'Dependency Tracker'!$L$5:$L$44,"&lt;&gt;Resolved",'Dependency Tracker'!$L$5:$L$44,"&lt;&gt;N/A"))</x:f>
      </x:c>
      <x:c r="O19" s="84" t="str">
        <x:f>IF(A19="","",COUNTIFS('Dependency Tracker'!$B$5:$B$44,A19,'Dependency Tracker'!$I$5:$I$44,"Yes",'Dependency Tracker'!$L$5:$L$44,"&lt;&gt;Resolved",'Dependency Tracker'!$L$5:$L$44,"&lt;&gt;N/A"))</x:f>
      </x:c>
      <x:c r="P19" s="86" t="str">
        <x:f>IF(A19="","",IFERROR((COUNTIFS('Wave Readiness'!$B$5:$B$44,A19,'Wave Readiness'!$F$5:$F$44,"Required",'Wave Readiness'!$K$5:$K$44,"Passed")+COUNTIFS('Wave Readiness'!$B$5:$B$44,A19,'Wave Readiness'!$F$5:$F$44,"Required",'Wave Readiness'!$K$5:$K$44,"Exception Accepted"))/COUNTIFS('Wave Readiness'!$B$5:$B$44,A19,'Wave Readiness'!$F$5:$F$44,"Required"),0))</x:f>
      </x:c>
      <x:c r="Q19" s="86" t="str">
        <x:f>IF(A19="","",IFERROR((COUNTIFS('Test Plan &amp; Validation'!$B$5:$B$44,A19,'Test Plan &amp; Validation'!$I$5:$I$44,"Required",'Test Plan &amp; Validation'!$M$5:$M$44,"Pass")+COUNTIFS('Test Plan &amp; Validation'!$B$5:$B$44,A19,'Test Plan &amp; Validation'!$I$5:$I$44,"Required",'Test Plan &amp; Validation'!$M$5:$M$44,"Conditional Pass"))/COUNTIFS('Test Plan &amp; Validation'!$B$5:$B$44,A19,'Test Plan &amp; Validation'!$I$5:$I$44,"Required"),0))</x:f>
      </x:c>
      <x:c r="R19" s="84" t="str">
        <x:f>IF(A19="","",IF(COUNTIFS('Change &amp; CAB'!$C$5:$C$44,A19,'Change &amp; CAB'!$I$5:$I$44,"&lt;&gt;Approved",'Change &amp; CAB'!$I$5:$I$44,"&lt;&gt;Emergency Approved",'Change &amp; CAB'!$A$5:$A$44,"&lt;&gt;")=0,"YES","NO"))</x:f>
      </x:c>
      <x:c r="S19" s="26"/>
      <x:c r="T19" s="26"/>
      <x:c r="U19" s="26"/>
      <x:c r="V19" s="26"/>
      <x:c r="W19" s="84" t="str">
        <x:f>IF(I19="","",I19-TODAY())</x:f>
      </x:c>
    </x:row>
    <x:row r="20">
      <x:c r="A20" s="26"/>
      <x:c r="B20" s="26"/>
      <x:c r="C20" s="26"/>
      <x:c r="D20" s="26"/>
      <x:c r="E20" s="26"/>
      <x:c r="F20" s="84" t="str">
        <x:f>IF(A20="","",COUNTIF('Migration Portfolio'!$V$5:$V$44,A20))</x:f>
      </x:c>
      <x:c r="G20" s="84" t="str">
        <x:f>IF(A20="","",COUNTIF('Move Groups &amp; Batches'!$B$5:$B$44,A20))</x:f>
      </x:c>
      <x:c r="H20" s="81"/>
      <x:c r="I20" s="61"/>
      <x:c r="J20" s="81"/>
      <x:c r="K20" s="26"/>
      <x:c r="L20" s="26"/>
      <x:c r="M20" s="26"/>
      <x:c r="N20" s="84" t="str">
        <x:f>IF(A20="","",COUNTIFS('Dependency Tracker'!$B$5:$B$44,A20,'Dependency Tracker'!$L$5:$L$44,"&lt;&gt;Resolved",'Dependency Tracker'!$L$5:$L$44,"&lt;&gt;N/A"))</x:f>
      </x:c>
      <x:c r="O20" s="84" t="str">
        <x:f>IF(A20="","",COUNTIFS('Dependency Tracker'!$B$5:$B$44,A20,'Dependency Tracker'!$I$5:$I$44,"Yes",'Dependency Tracker'!$L$5:$L$44,"&lt;&gt;Resolved",'Dependency Tracker'!$L$5:$L$44,"&lt;&gt;N/A"))</x:f>
      </x:c>
      <x:c r="P20" s="86" t="str">
        <x:f>IF(A20="","",IFERROR((COUNTIFS('Wave Readiness'!$B$5:$B$44,A20,'Wave Readiness'!$F$5:$F$44,"Required",'Wave Readiness'!$K$5:$K$44,"Passed")+COUNTIFS('Wave Readiness'!$B$5:$B$44,A20,'Wave Readiness'!$F$5:$F$44,"Required",'Wave Readiness'!$K$5:$K$44,"Exception Accepted"))/COUNTIFS('Wave Readiness'!$B$5:$B$44,A20,'Wave Readiness'!$F$5:$F$44,"Required"),0))</x:f>
      </x:c>
      <x:c r="Q20" s="86" t="str">
        <x:f>IF(A20="","",IFERROR((COUNTIFS('Test Plan &amp; Validation'!$B$5:$B$44,A20,'Test Plan &amp; Validation'!$I$5:$I$44,"Required",'Test Plan &amp; Validation'!$M$5:$M$44,"Pass")+COUNTIFS('Test Plan &amp; Validation'!$B$5:$B$44,A20,'Test Plan &amp; Validation'!$I$5:$I$44,"Required",'Test Plan &amp; Validation'!$M$5:$M$44,"Conditional Pass"))/COUNTIFS('Test Plan &amp; Validation'!$B$5:$B$44,A20,'Test Plan &amp; Validation'!$I$5:$I$44,"Required"),0))</x:f>
      </x:c>
      <x:c r="R20" s="84" t="str">
        <x:f>IF(A20="","",IF(COUNTIFS('Change &amp; CAB'!$C$5:$C$44,A20,'Change &amp; CAB'!$I$5:$I$44,"&lt;&gt;Approved",'Change &amp; CAB'!$I$5:$I$44,"&lt;&gt;Emergency Approved",'Change &amp; CAB'!$A$5:$A$44,"&lt;&gt;")=0,"YES","NO"))</x:f>
      </x:c>
      <x:c r="S20" s="26"/>
      <x:c r="T20" s="26"/>
      <x:c r="U20" s="26"/>
      <x:c r="V20" s="26"/>
      <x:c r="W20" s="84" t="str">
        <x:f>IF(I20="","",I20-TODAY())</x:f>
      </x:c>
    </x:row>
    <x:row r="21">
      <x:c r="A21" s="26"/>
      <x:c r="B21" s="26"/>
      <x:c r="C21" s="26"/>
      <x:c r="D21" s="26"/>
      <x:c r="E21" s="26"/>
      <x:c r="F21" s="84" t="str">
        <x:f>IF(A21="","",COUNTIF('Migration Portfolio'!$V$5:$V$44,A21))</x:f>
      </x:c>
      <x:c r="G21" s="84" t="str">
        <x:f>IF(A21="","",COUNTIF('Move Groups &amp; Batches'!$B$5:$B$44,A21))</x:f>
      </x:c>
      <x:c r="H21" s="81"/>
      <x:c r="I21" s="61"/>
      <x:c r="J21" s="81"/>
      <x:c r="K21" s="26"/>
      <x:c r="L21" s="26"/>
      <x:c r="M21" s="26"/>
      <x:c r="N21" s="84" t="str">
        <x:f>IF(A21="","",COUNTIFS('Dependency Tracker'!$B$5:$B$44,A21,'Dependency Tracker'!$L$5:$L$44,"&lt;&gt;Resolved",'Dependency Tracker'!$L$5:$L$44,"&lt;&gt;N/A"))</x:f>
      </x:c>
      <x:c r="O21" s="84" t="str">
        <x:f>IF(A21="","",COUNTIFS('Dependency Tracker'!$B$5:$B$44,A21,'Dependency Tracker'!$I$5:$I$44,"Yes",'Dependency Tracker'!$L$5:$L$44,"&lt;&gt;Resolved",'Dependency Tracker'!$L$5:$L$44,"&lt;&gt;N/A"))</x:f>
      </x:c>
      <x:c r="P21" s="86" t="str">
        <x:f>IF(A21="","",IFERROR((COUNTIFS('Wave Readiness'!$B$5:$B$44,A21,'Wave Readiness'!$F$5:$F$44,"Required",'Wave Readiness'!$K$5:$K$44,"Passed")+COUNTIFS('Wave Readiness'!$B$5:$B$44,A21,'Wave Readiness'!$F$5:$F$44,"Required",'Wave Readiness'!$K$5:$K$44,"Exception Accepted"))/COUNTIFS('Wave Readiness'!$B$5:$B$44,A21,'Wave Readiness'!$F$5:$F$44,"Required"),0))</x:f>
      </x:c>
      <x:c r="Q21" s="86" t="str">
        <x:f>IF(A21="","",IFERROR((COUNTIFS('Test Plan &amp; Validation'!$B$5:$B$44,A21,'Test Plan &amp; Validation'!$I$5:$I$44,"Required",'Test Plan &amp; Validation'!$M$5:$M$44,"Pass")+COUNTIFS('Test Plan &amp; Validation'!$B$5:$B$44,A21,'Test Plan &amp; Validation'!$I$5:$I$44,"Required",'Test Plan &amp; Validation'!$M$5:$M$44,"Conditional Pass"))/COUNTIFS('Test Plan &amp; Validation'!$B$5:$B$44,A21,'Test Plan &amp; Validation'!$I$5:$I$44,"Required"),0))</x:f>
      </x:c>
      <x:c r="R21" s="84" t="str">
        <x:f>IF(A21="","",IF(COUNTIFS('Change &amp; CAB'!$C$5:$C$44,A21,'Change &amp; CAB'!$I$5:$I$44,"&lt;&gt;Approved",'Change &amp; CAB'!$I$5:$I$44,"&lt;&gt;Emergency Approved",'Change &amp; CAB'!$A$5:$A$44,"&lt;&gt;")=0,"YES","NO"))</x:f>
      </x:c>
      <x:c r="S21" s="26"/>
      <x:c r="T21" s="26"/>
      <x:c r="U21" s="26"/>
      <x:c r="V21" s="26"/>
      <x:c r="W21" s="84" t="str">
        <x:f>IF(I21="","",I21-TODAY())</x:f>
      </x:c>
    </x:row>
    <x:row r="22">
      <x:c r="A22" s="26"/>
      <x:c r="B22" s="26"/>
      <x:c r="C22" s="26"/>
      <x:c r="D22" s="26"/>
      <x:c r="E22" s="26"/>
      <x:c r="F22" s="84" t="str">
        <x:f>IF(A22="","",COUNTIF('Migration Portfolio'!$V$5:$V$44,A22))</x:f>
      </x:c>
      <x:c r="G22" s="84" t="str">
        <x:f>IF(A22="","",COUNTIF('Move Groups &amp; Batches'!$B$5:$B$44,A22))</x:f>
      </x:c>
      <x:c r="H22" s="81"/>
      <x:c r="I22" s="61"/>
      <x:c r="J22" s="81"/>
      <x:c r="K22" s="26"/>
      <x:c r="L22" s="26"/>
      <x:c r="M22" s="26"/>
      <x:c r="N22" s="84" t="str">
        <x:f>IF(A22="","",COUNTIFS('Dependency Tracker'!$B$5:$B$44,A22,'Dependency Tracker'!$L$5:$L$44,"&lt;&gt;Resolved",'Dependency Tracker'!$L$5:$L$44,"&lt;&gt;N/A"))</x:f>
      </x:c>
      <x:c r="O22" s="84" t="str">
        <x:f>IF(A22="","",COUNTIFS('Dependency Tracker'!$B$5:$B$44,A22,'Dependency Tracker'!$I$5:$I$44,"Yes",'Dependency Tracker'!$L$5:$L$44,"&lt;&gt;Resolved",'Dependency Tracker'!$L$5:$L$44,"&lt;&gt;N/A"))</x:f>
      </x:c>
      <x:c r="P22" s="86" t="str">
        <x:f>IF(A22="","",IFERROR((COUNTIFS('Wave Readiness'!$B$5:$B$44,A22,'Wave Readiness'!$F$5:$F$44,"Required",'Wave Readiness'!$K$5:$K$44,"Passed")+COUNTIFS('Wave Readiness'!$B$5:$B$44,A22,'Wave Readiness'!$F$5:$F$44,"Required",'Wave Readiness'!$K$5:$K$44,"Exception Accepted"))/COUNTIFS('Wave Readiness'!$B$5:$B$44,A22,'Wave Readiness'!$F$5:$F$44,"Required"),0))</x:f>
      </x:c>
      <x:c r="Q22" s="86" t="str">
        <x:f>IF(A22="","",IFERROR((COUNTIFS('Test Plan &amp; Validation'!$B$5:$B$44,A22,'Test Plan &amp; Validation'!$I$5:$I$44,"Required",'Test Plan &amp; Validation'!$M$5:$M$44,"Pass")+COUNTIFS('Test Plan &amp; Validation'!$B$5:$B$44,A22,'Test Plan &amp; Validation'!$I$5:$I$44,"Required",'Test Plan &amp; Validation'!$M$5:$M$44,"Conditional Pass"))/COUNTIFS('Test Plan &amp; Validation'!$B$5:$B$44,A22,'Test Plan &amp; Validation'!$I$5:$I$44,"Required"),0))</x:f>
      </x:c>
      <x:c r="R22" s="84" t="str">
        <x:f>IF(A22="","",IF(COUNTIFS('Change &amp; CAB'!$C$5:$C$44,A22,'Change &amp; CAB'!$I$5:$I$44,"&lt;&gt;Approved",'Change &amp; CAB'!$I$5:$I$44,"&lt;&gt;Emergency Approved",'Change &amp; CAB'!$A$5:$A$44,"&lt;&gt;")=0,"YES","NO"))</x:f>
      </x:c>
      <x:c r="S22" s="26"/>
      <x:c r="T22" s="26"/>
      <x:c r="U22" s="26"/>
      <x:c r="V22" s="26"/>
      <x:c r="W22" s="84" t="str">
        <x:f>IF(I22="","",I22-TODAY())</x:f>
      </x:c>
    </x:row>
    <x:row r="23">
      <x:c r="A23" s="26"/>
      <x:c r="B23" s="26"/>
      <x:c r="C23" s="26"/>
      <x:c r="D23" s="26"/>
      <x:c r="E23" s="26"/>
      <x:c r="F23" s="84" t="str">
        <x:f>IF(A23="","",COUNTIF('Migration Portfolio'!$V$5:$V$44,A23))</x:f>
      </x:c>
      <x:c r="G23" s="84" t="str">
        <x:f>IF(A23="","",COUNTIF('Move Groups &amp; Batches'!$B$5:$B$44,A23))</x:f>
      </x:c>
      <x:c r="H23" s="81"/>
      <x:c r="I23" s="61"/>
      <x:c r="J23" s="81"/>
      <x:c r="K23" s="26"/>
      <x:c r="L23" s="26"/>
      <x:c r="M23" s="26"/>
      <x:c r="N23" s="84" t="str">
        <x:f>IF(A23="","",COUNTIFS('Dependency Tracker'!$B$5:$B$44,A23,'Dependency Tracker'!$L$5:$L$44,"&lt;&gt;Resolved",'Dependency Tracker'!$L$5:$L$44,"&lt;&gt;N/A"))</x:f>
      </x:c>
      <x:c r="O23" s="84" t="str">
        <x:f>IF(A23="","",COUNTIFS('Dependency Tracker'!$B$5:$B$44,A23,'Dependency Tracker'!$I$5:$I$44,"Yes",'Dependency Tracker'!$L$5:$L$44,"&lt;&gt;Resolved",'Dependency Tracker'!$L$5:$L$44,"&lt;&gt;N/A"))</x:f>
      </x:c>
      <x:c r="P23" s="86" t="str">
        <x:f>IF(A23="","",IFERROR((COUNTIFS('Wave Readiness'!$B$5:$B$44,A23,'Wave Readiness'!$F$5:$F$44,"Required",'Wave Readiness'!$K$5:$K$44,"Passed")+COUNTIFS('Wave Readiness'!$B$5:$B$44,A23,'Wave Readiness'!$F$5:$F$44,"Required",'Wave Readiness'!$K$5:$K$44,"Exception Accepted"))/COUNTIFS('Wave Readiness'!$B$5:$B$44,A23,'Wave Readiness'!$F$5:$F$44,"Required"),0))</x:f>
      </x:c>
      <x:c r="Q23" s="86" t="str">
        <x:f>IF(A23="","",IFERROR((COUNTIFS('Test Plan &amp; Validation'!$B$5:$B$44,A23,'Test Plan &amp; Validation'!$I$5:$I$44,"Required",'Test Plan &amp; Validation'!$M$5:$M$44,"Pass")+COUNTIFS('Test Plan &amp; Validation'!$B$5:$B$44,A23,'Test Plan &amp; Validation'!$I$5:$I$44,"Required",'Test Plan &amp; Validation'!$M$5:$M$44,"Conditional Pass"))/COUNTIFS('Test Plan &amp; Validation'!$B$5:$B$44,A23,'Test Plan &amp; Validation'!$I$5:$I$44,"Required"),0))</x:f>
      </x:c>
      <x:c r="R23" s="84" t="str">
        <x:f>IF(A23="","",IF(COUNTIFS('Change &amp; CAB'!$C$5:$C$44,A23,'Change &amp; CAB'!$I$5:$I$44,"&lt;&gt;Approved",'Change &amp; CAB'!$I$5:$I$44,"&lt;&gt;Emergency Approved",'Change &amp; CAB'!$A$5:$A$44,"&lt;&gt;")=0,"YES","NO"))</x:f>
      </x:c>
      <x:c r="S23" s="26"/>
      <x:c r="T23" s="26"/>
      <x:c r="U23" s="26"/>
      <x:c r="V23" s="26"/>
      <x:c r="W23" s="84" t="str">
        <x:f>IF(I23="","",I23-TODAY())</x:f>
      </x:c>
    </x:row>
    <x:row r="24">
      <x:c r="A24" s="26"/>
      <x:c r="B24" s="26"/>
      <x:c r="C24" s="26"/>
      <x:c r="D24" s="26"/>
      <x:c r="E24" s="26"/>
      <x:c r="F24" s="84" t="str">
        <x:f>IF(A24="","",COUNTIF('Migration Portfolio'!$V$5:$V$44,A24))</x:f>
      </x:c>
      <x:c r="G24" s="84" t="str">
        <x:f>IF(A24="","",COUNTIF('Move Groups &amp; Batches'!$B$5:$B$44,A24))</x:f>
      </x:c>
      <x:c r="H24" s="81"/>
      <x:c r="I24" s="61"/>
      <x:c r="J24" s="81"/>
      <x:c r="K24" s="26"/>
      <x:c r="L24" s="26"/>
      <x:c r="M24" s="26"/>
      <x:c r="N24" s="84" t="str">
        <x:f>IF(A24="","",COUNTIFS('Dependency Tracker'!$B$5:$B$44,A24,'Dependency Tracker'!$L$5:$L$44,"&lt;&gt;Resolved",'Dependency Tracker'!$L$5:$L$44,"&lt;&gt;N/A"))</x:f>
      </x:c>
      <x:c r="O24" s="84" t="str">
        <x:f>IF(A24="","",COUNTIFS('Dependency Tracker'!$B$5:$B$44,A24,'Dependency Tracker'!$I$5:$I$44,"Yes",'Dependency Tracker'!$L$5:$L$44,"&lt;&gt;Resolved",'Dependency Tracker'!$L$5:$L$44,"&lt;&gt;N/A"))</x:f>
      </x:c>
      <x:c r="P24" s="86" t="str">
        <x:f>IF(A24="","",IFERROR((COUNTIFS('Wave Readiness'!$B$5:$B$44,A24,'Wave Readiness'!$F$5:$F$44,"Required",'Wave Readiness'!$K$5:$K$44,"Passed")+COUNTIFS('Wave Readiness'!$B$5:$B$44,A24,'Wave Readiness'!$F$5:$F$44,"Required",'Wave Readiness'!$K$5:$K$44,"Exception Accepted"))/COUNTIFS('Wave Readiness'!$B$5:$B$44,A24,'Wave Readiness'!$F$5:$F$44,"Required"),0))</x:f>
      </x:c>
      <x:c r="Q24" s="86" t="str">
        <x:f>IF(A24="","",IFERROR((COUNTIFS('Test Plan &amp; Validation'!$B$5:$B$44,A24,'Test Plan &amp; Validation'!$I$5:$I$44,"Required",'Test Plan &amp; Validation'!$M$5:$M$44,"Pass")+COUNTIFS('Test Plan &amp; Validation'!$B$5:$B$44,A24,'Test Plan &amp; Validation'!$I$5:$I$44,"Required",'Test Plan &amp; Validation'!$M$5:$M$44,"Conditional Pass"))/COUNTIFS('Test Plan &amp; Validation'!$B$5:$B$44,A24,'Test Plan &amp; Validation'!$I$5:$I$44,"Required"),0))</x:f>
      </x:c>
      <x:c r="R24" s="84" t="str">
        <x:f>IF(A24="","",IF(COUNTIFS('Change &amp; CAB'!$C$5:$C$44,A24,'Change &amp; CAB'!$I$5:$I$44,"&lt;&gt;Approved",'Change &amp; CAB'!$I$5:$I$44,"&lt;&gt;Emergency Approved",'Change &amp; CAB'!$A$5:$A$44,"&lt;&gt;")=0,"YES","NO"))</x:f>
      </x:c>
      <x:c r="S24" s="26"/>
      <x:c r="T24" s="26"/>
      <x:c r="U24" s="26"/>
      <x:c r="V24" s="26"/>
      <x:c r="W24" s="84" t="str">
        <x:f>IF(I24="","",I24-TODAY())</x:f>
      </x:c>
    </x:row>
    <x:row r="25">
      <x:c r="A25" s="26"/>
      <x:c r="B25" s="26"/>
      <x:c r="C25" s="26"/>
      <x:c r="D25" s="26"/>
      <x:c r="E25" s="26"/>
      <x:c r="F25" s="84" t="str">
        <x:f>IF(A25="","",COUNTIF('Migration Portfolio'!$V$5:$V$44,A25))</x:f>
      </x:c>
      <x:c r="G25" s="84" t="str">
        <x:f>IF(A25="","",COUNTIF('Move Groups &amp; Batches'!$B$5:$B$44,A25))</x:f>
      </x:c>
      <x:c r="H25" s="81"/>
      <x:c r="I25" s="61"/>
      <x:c r="J25" s="81"/>
      <x:c r="K25" s="26"/>
      <x:c r="L25" s="26"/>
      <x:c r="M25" s="26"/>
      <x:c r="N25" s="84" t="str">
        <x:f>IF(A25="","",COUNTIFS('Dependency Tracker'!$B$5:$B$44,A25,'Dependency Tracker'!$L$5:$L$44,"&lt;&gt;Resolved",'Dependency Tracker'!$L$5:$L$44,"&lt;&gt;N/A"))</x:f>
      </x:c>
      <x:c r="O25" s="84" t="str">
        <x:f>IF(A25="","",COUNTIFS('Dependency Tracker'!$B$5:$B$44,A25,'Dependency Tracker'!$I$5:$I$44,"Yes",'Dependency Tracker'!$L$5:$L$44,"&lt;&gt;Resolved",'Dependency Tracker'!$L$5:$L$44,"&lt;&gt;N/A"))</x:f>
      </x:c>
      <x:c r="P25" s="86" t="str">
        <x:f>IF(A25="","",IFERROR((COUNTIFS('Wave Readiness'!$B$5:$B$44,A25,'Wave Readiness'!$F$5:$F$44,"Required",'Wave Readiness'!$K$5:$K$44,"Passed")+COUNTIFS('Wave Readiness'!$B$5:$B$44,A25,'Wave Readiness'!$F$5:$F$44,"Required",'Wave Readiness'!$K$5:$K$44,"Exception Accepted"))/COUNTIFS('Wave Readiness'!$B$5:$B$44,A25,'Wave Readiness'!$F$5:$F$44,"Required"),0))</x:f>
      </x:c>
      <x:c r="Q25" s="86" t="str">
        <x:f>IF(A25="","",IFERROR((COUNTIFS('Test Plan &amp; Validation'!$B$5:$B$44,A25,'Test Plan &amp; Validation'!$I$5:$I$44,"Required",'Test Plan &amp; Validation'!$M$5:$M$44,"Pass")+COUNTIFS('Test Plan &amp; Validation'!$B$5:$B$44,A25,'Test Plan &amp; Validation'!$I$5:$I$44,"Required",'Test Plan &amp; Validation'!$M$5:$M$44,"Conditional Pass"))/COUNTIFS('Test Plan &amp; Validation'!$B$5:$B$44,A25,'Test Plan &amp; Validation'!$I$5:$I$44,"Required"),0))</x:f>
      </x:c>
      <x:c r="R25" s="84" t="str">
        <x:f>IF(A25="","",IF(COUNTIFS('Change &amp; CAB'!$C$5:$C$44,A25,'Change &amp; CAB'!$I$5:$I$44,"&lt;&gt;Approved",'Change &amp; CAB'!$I$5:$I$44,"&lt;&gt;Emergency Approved",'Change &amp; CAB'!$A$5:$A$44,"&lt;&gt;")=0,"YES","NO"))</x:f>
      </x:c>
      <x:c r="S25" s="26"/>
      <x:c r="T25" s="26"/>
      <x:c r="U25" s="26"/>
      <x:c r="V25" s="26"/>
      <x:c r="W25" s="84" t="str">
        <x:f>IF(I25="","",I25-TODAY())</x:f>
      </x:c>
    </x:row>
    <x:row r="26">
      <x:c r="A26" s="26"/>
      <x:c r="B26" s="26"/>
      <x:c r="C26" s="26"/>
      <x:c r="D26" s="26"/>
      <x:c r="E26" s="26"/>
      <x:c r="F26" s="84" t="str">
        <x:f>IF(A26="","",COUNTIF('Migration Portfolio'!$V$5:$V$44,A26))</x:f>
      </x:c>
      <x:c r="G26" s="84" t="str">
        <x:f>IF(A26="","",COUNTIF('Move Groups &amp; Batches'!$B$5:$B$44,A26))</x:f>
      </x:c>
      <x:c r="H26" s="81"/>
      <x:c r="I26" s="61"/>
      <x:c r="J26" s="81"/>
      <x:c r="K26" s="26"/>
      <x:c r="L26" s="26"/>
      <x:c r="M26" s="26"/>
      <x:c r="N26" s="84" t="str">
        <x:f>IF(A26="","",COUNTIFS('Dependency Tracker'!$B$5:$B$44,A26,'Dependency Tracker'!$L$5:$L$44,"&lt;&gt;Resolved",'Dependency Tracker'!$L$5:$L$44,"&lt;&gt;N/A"))</x:f>
      </x:c>
      <x:c r="O26" s="84" t="str">
        <x:f>IF(A26="","",COUNTIFS('Dependency Tracker'!$B$5:$B$44,A26,'Dependency Tracker'!$I$5:$I$44,"Yes",'Dependency Tracker'!$L$5:$L$44,"&lt;&gt;Resolved",'Dependency Tracker'!$L$5:$L$44,"&lt;&gt;N/A"))</x:f>
      </x:c>
      <x:c r="P26" s="86" t="str">
        <x:f>IF(A26="","",IFERROR((COUNTIFS('Wave Readiness'!$B$5:$B$44,A26,'Wave Readiness'!$F$5:$F$44,"Required",'Wave Readiness'!$K$5:$K$44,"Passed")+COUNTIFS('Wave Readiness'!$B$5:$B$44,A26,'Wave Readiness'!$F$5:$F$44,"Required",'Wave Readiness'!$K$5:$K$44,"Exception Accepted"))/COUNTIFS('Wave Readiness'!$B$5:$B$44,A26,'Wave Readiness'!$F$5:$F$44,"Required"),0))</x:f>
      </x:c>
      <x:c r="Q26" s="86" t="str">
        <x:f>IF(A26="","",IFERROR((COUNTIFS('Test Plan &amp; Validation'!$B$5:$B$44,A26,'Test Plan &amp; Validation'!$I$5:$I$44,"Required",'Test Plan &amp; Validation'!$M$5:$M$44,"Pass")+COUNTIFS('Test Plan &amp; Validation'!$B$5:$B$44,A26,'Test Plan &amp; Validation'!$I$5:$I$44,"Required",'Test Plan &amp; Validation'!$M$5:$M$44,"Conditional Pass"))/COUNTIFS('Test Plan &amp; Validation'!$B$5:$B$44,A26,'Test Plan &amp; Validation'!$I$5:$I$44,"Required"),0))</x:f>
      </x:c>
      <x:c r="R26" s="84" t="str">
        <x:f>IF(A26="","",IF(COUNTIFS('Change &amp; CAB'!$C$5:$C$44,A26,'Change &amp; CAB'!$I$5:$I$44,"&lt;&gt;Approved",'Change &amp; CAB'!$I$5:$I$44,"&lt;&gt;Emergency Approved",'Change &amp; CAB'!$A$5:$A$44,"&lt;&gt;")=0,"YES","NO"))</x:f>
      </x:c>
      <x:c r="S26" s="26"/>
      <x:c r="T26" s="26"/>
      <x:c r="U26" s="26"/>
      <x:c r="V26" s="26"/>
      <x:c r="W26" s="84" t="str">
        <x:f>IF(I26="","",I26-TODAY())</x:f>
      </x:c>
    </x:row>
    <x:row r="27">
      <x:c r="A27" s="26"/>
      <x:c r="B27" s="26"/>
      <x:c r="C27" s="26"/>
      <x:c r="D27" s="26"/>
      <x:c r="E27" s="26"/>
      <x:c r="F27" s="84" t="str">
        <x:f>IF(A27="","",COUNTIF('Migration Portfolio'!$V$5:$V$44,A27))</x:f>
      </x:c>
      <x:c r="G27" s="84" t="str">
        <x:f>IF(A27="","",COUNTIF('Move Groups &amp; Batches'!$B$5:$B$44,A27))</x:f>
      </x:c>
      <x:c r="H27" s="81"/>
      <x:c r="I27" s="61"/>
      <x:c r="J27" s="81"/>
      <x:c r="K27" s="26"/>
      <x:c r="L27" s="26"/>
      <x:c r="M27" s="26"/>
      <x:c r="N27" s="84" t="str">
        <x:f>IF(A27="","",COUNTIFS('Dependency Tracker'!$B$5:$B$44,A27,'Dependency Tracker'!$L$5:$L$44,"&lt;&gt;Resolved",'Dependency Tracker'!$L$5:$L$44,"&lt;&gt;N/A"))</x:f>
      </x:c>
      <x:c r="O27" s="84" t="str">
        <x:f>IF(A27="","",COUNTIFS('Dependency Tracker'!$B$5:$B$44,A27,'Dependency Tracker'!$I$5:$I$44,"Yes",'Dependency Tracker'!$L$5:$L$44,"&lt;&gt;Resolved",'Dependency Tracker'!$L$5:$L$44,"&lt;&gt;N/A"))</x:f>
      </x:c>
      <x:c r="P27" s="86" t="str">
        <x:f>IF(A27="","",IFERROR((COUNTIFS('Wave Readiness'!$B$5:$B$44,A27,'Wave Readiness'!$F$5:$F$44,"Required",'Wave Readiness'!$K$5:$K$44,"Passed")+COUNTIFS('Wave Readiness'!$B$5:$B$44,A27,'Wave Readiness'!$F$5:$F$44,"Required",'Wave Readiness'!$K$5:$K$44,"Exception Accepted"))/COUNTIFS('Wave Readiness'!$B$5:$B$44,A27,'Wave Readiness'!$F$5:$F$44,"Required"),0))</x:f>
      </x:c>
      <x:c r="Q27" s="86" t="str">
        <x:f>IF(A27="","",IFERROR((COUNTIFS('Test Plan &amp; Validation'!$B$5:$B$44,A27,'Test Plan &amp; Validation'!$I$5:$I$44,"Required",'Test Plan &amp; Validation'!$M$5:$M$44,"Pass")+COUNTIFS('Test Plan &amp; Validation'!$B$5:$B$44,A27,'Test Plan &amp; Validation'!$I$5:$I$44,"Required",'Test Plan &amp; Validation'!$M$5:$M$44,"Conditional Pass"))/COUNTIFS('Test Plan &amp; Validation'!$B$5:$B$44,A27,'Test Plan &amp; Validation'!$I$5:$I$44,"Required"),0))</x:f>
      </x:c>
      <x:c r="R27" s="84" t="str">
        <x:f>IF(A27="","",IF(COUNTIFS('Change &amp; CAB'!$C$5:$C$44,A27,'Change &amp; CAB'!$I$5:$I$44,"&lt;&gt;Approved",'Change &amp; CAB'!$I$5:$I$44,"&lt;&gt;Emergency Approved",'Change &amp; CAB'!$A$5:$A$44,"&lt;&gt;")=0,"YES","NO"))</x:f>
      </x:c>
      <x:c r="S27" s="26"/>
      <x:c r="T27" s="26"/>
      <x:c r="U27" s="26"/>
      <x:c r="V27" s="26"/>
      <x:c r="W27" s="84" t="str">
        <x:f>IF(I27="","",I27-TODAY())</x:f>
      </x:c>
    </x:row>
    <x:row r="28">
      <x:c r="A28" s="26"/>
      <x:c r="B28" s="26"/>
      <x:c r="C28" s="26"/>
      <x:c r="D28" s="26"/>
      <x:c r="E28" s="26"/>
      <x:c r="F28" s="84" t="str">
        <x:f>IF(A28="","",COUNTIF('Migration Portfolio'!$V$5:$V$44,A28))</x:f>
      </x:c>
      <x:c r="G28" s="84" t="str">
        <x:f>IF(A28="","",COUNTIF('Move Groups &amp; Batches'!$B$5:$B$44,A28))</x:f>
      </x:c>
      <x:c r="H28" s="81"/>
      <x:c r="I28" s="61"/>
      <x:c r="J28" s="81"/>
      <x:c r="K28" s="26"/>
      <x:c r="L28" s="26"/>
      <x:c r="M28" s="26"/>
      <x:c r="N28" s="84" t="str">
        <x:f>IF(A28="","",COUNTIFS('Dependency Tracker'!$B$5:$B$44,A28,'Dependency Tracker'!$L$5:$L$44,"&lt;&gt;Resolved",'Dependency Tracker'!$L$5:$L$44,"&lt;&gt;N/A"))</x:f>
      </x:c>
      <x:c r="O28" s="84" t="str">
        <x:f>IF(A28="","",COUNTIFS('Dependency Tracker'!$B$5:$B$44,A28,'Dependency Tracker'!$I$5:$I$44,"Yes",'Dependency Tracker'!$L$5:$L$44,"&lt;&gt;Resolved",'Dependency Tracker'!$L$5:$L$44,"&lt;&gt;N/A"))</x:f>
      </x:c>
      <x:c r="P28" s="86" t="str">
        <x:f>IF(A28="","",IFERROR((COUNTIFS('Wave Readiness'!$B$5:$B$44,A28,'Wave Readiness'!$F$5:$F$44,"Required",'Wave Readiness'!$K$5:$K$44,"Passed")+COUNTIFS('Wave Readiness'!$B$5:$B$44,A28,'Wave Readiness'!$F$5:$F$44,"Required",'Wave Readiness'!$K$5:$K$44,"Exception Accepted"))/COUNTIFS('Wave Readiness'!$B$5:$B$44,A28,'Wave Readiness'!$F$5:$F$44,"Required"),0))</x:f>
      </x:c>
      <x:c r="Q28" s="86" t="str">
        <x:f>IF(A28="","",IFERROR((COUNTIFS('Test Plan &amp; Validation'!$B$5:$B$44,A28,'Test Plan &amp; Validation'!$I$5:$I$44,"Required",'Test Plan &amp; Validation'!$M$5:$M$44,"Pass")+COUNTIFS('Test Plan &amp; Validation'!$B$5:$B$44,A28,'Test Plan &amp; Validation'!$I$5:$I$44,"Required",'Test Plan &amp; Validation'!$M$5:$M$44,"Conditional Pass"))/COUNTIFS('Test Plan &amp; Validation'!$B$5:$B$44,A28,'Test Plan &amp; Validation'!$I$5:$I$44,"Required"),0))</x:f>
      </x:c>
      <x:c r="R28" s="84" t="str">
        <x:f>IF(A28="","",IF(COUNTIFS('Change &amp; CAB'!$C$5:$C$44,A28,'Change &amp; CAB'!$I$5:$I$44,"&lt;&gt;Approved",'Change &amp; CAB'!$I$5:$I$44,"&lt;&gt;Emergency Approved",'Change &amp; CAB'!$A$5:$A$44,"&lt;&gt;")=0,"YES","NO"))</x:f>
      </x:c>
      <x:c r="S28" s="26"/>
      <x:c r="T28" s="26"/>
      <x:c r="U28" s="26"/>
      <x:c r="V28" s="26"/>
      <x:c r="W28" s="84" t="str">
        <x:f>IF(I28="","",I28-TODAY())</x:f>
      </x:c>
    </x:row>
    <x:row r="29">
      <x:c r="A29" s="26"/>
      <x:c r="B29" s="26"/>
      <x:c r="C29" s="26"/>
      <x:c r="D29" s="26"/>
      <x:c r="E29" s="26"/>
      <x:c r="F29" s="84" t="str">
        <x:f>IF(A29="","",COUNTIF('Migration Portfolio'!$V$5:$V$44,A29))</x:f>
      </x:c>
      <x:c r="G29" s="84" t="str">
        <x:f>IF(A29="","",COUNTIF('Move Groups &amp; Batches'!$B$5:$B$44,A29))</x:f>
      </x:c>
      <x:c r="H29" s="81"/>
      <x:c r="I29" s="61"/>
      <x:c r="J29" s="81"/>
      <x:c r="K29" s="26"/>
      <x:c r="L29" s="26"/>
      <x:c r="M29" s="26"/>
      <x:c r="N29" s="84" t="str">
        <x:f>IF(A29="","",COUNTIFS('Dependency Tracker'!$B$5:$B$44,A29,'Dependency Tracker'!$L$5:$L$44,"&lt;&gt;Resolved",'Dependency Tracker'!$L$5:$L$44,"&lt;&gt;N/A"))</x:f>
      </x:c>
      <x:c r="O29" s="84" t="str">
        <x:f>IF(A29="","",COUNTIFS('Dependency Tracker'!$B$5:$B$44,A29,'Dependency Tracker'!$I$5:$I$44,"Yes",'Dependency Tracker'!$L$5:$L$44,"&lt;&gt;Resolved",'Dependency Tracker'!$L$5:$L$44,"&lt;&gt;N/A"))</x:f>
      </x:c>
      <x:c r="P29" s="86" t="str">
        <x:f>IF(A29="","",IFERROR((COUNTIFS('Wave Readiness'!$B$5:$B$44,A29,'Wave Readiness'!$F$5:$F$44,"Required",'Wave Readiness'!$K$5:$K$44,"Passed")+COUNTIFS('Wave Readiness'!$B$5:$B$44,A29,'Wave Readiness'!$F$5:$F$44,"Required",'Wave Readiness'!$K$5:$K$44,"Exception Accepted"))/COUNTIFS('Wave Readiness'!$B$5:$B$44,A29,'Wave Readiness'!$F$5:$F$44,"Required"),0))</x:f>
      </x:c>
      <x:c r="Q29" s="86" t="str">
        <x:f>IF(A29="","",IFERROR((COUNTIFS('Test Plan &amp; Validation'!$B$5:$B$44,A29,'Test Plan &amp; Validation'!$I$5:$I$44,"Required",'Test Plan &amp; Validation'!$M$5:$M$44,"Pass")+COUNTIFS('Test Plan &amp; Validation'!$B$5:$B$44,A29,'Test Plan &amp; Validation'!$I$5:$I$44,"Required",'Test Plan &amp; Validation'!$M$5:$M$44,"Conditional Pass"))/COUNTIFS('Test Plan &amp; Validation'!$B$5:$B$44,A29,'Test Plan &amp; Validation'!$I$5:$I$44,"Required"),0))</x:f>
      </x:c>
      <x:c r="R29" s="84" t="str">
        <x:f>IF(A29="","",IF(COUNTIFS('Change &amp; CAB'!$C$5:$C$44,A29,'Change &amp; CAB'!$I$5:$I$44,"&lt;&gt;Approved",'Change &amp; CAB'!$I$5:$I$44,"&lt;&gt;Emergency Approved",'Change &amp; CAB'!$A$5:$A$44,"&lt;&gt;")=0,"YES","NO"))</x:f>
      </x:c>
      <x:c r="S29" s="26"/>
      <x:c r="T29" s="26"/>
      <x:c r="U29" s="26"/>
      <x:c r="V29" s="26"/>
      <x:c r="W29" s="84" t="str">
        <x:f>IF(I29="","",I29-TODAY())</x:f>
      </x:c>
    </x:row>
    <x:row r="30">
      <x:c r="A30" s="26"/>
      <x:c r="B30" s="26"/>
      <x:c r="C30" s="26"/>
      <x:c r="D30" s="26"/>
      <x:c r="E30" s="26"/>
      <x:c r="F30" s="84" t="str">
        <x:f>IF(A30="","",COUNTIF('Migration Portfolio'!$V$5:$V$44,A30))</x:f>
      </x:c>
      <x:c r="G30" s="84" t="str">
        <x:f>IF(A30="","",COUNTIF('Move Groups &amp; Batches'!$B$5:$B$44,A30))</x:f>
      </x:c>
      <x:c r="H30" s="81"/>
      <x:c r="I30" s="61"/>
      <x:c r="J30" s="81"/>
      <x:c r="K30" s="26"/>
      <x:c r="L30" s="26"/>
      <x:c r="M30" s="26"/>
      <x:c r="N30" s="84" t="str">
        <x:f>IF(A30="","",COUNTIFS('Dependency Tracker'!$B$5:$B$44,A30,'Dependency Tracker'!$L$5:$L$44,"&lt;&gt;Resolved",'Dependency Tracker'!$L$5:$L$44,"&lt;&gt;N/A"))</x:f>
      </x:c>
      <x:c r="O30" s="84" t="str">
        <x:f>IF(A30="","",COUNTIFS('Dependency Tracker'!$B$5:$B$44,A30,'Dependency Tracker'!$I$5:$I$44,"Yes",'Dependency Tracker'!$L$5:$L$44,"&lt;&gt;Resolved",'Dependency Tracker'!$L$5:$L$44,"&lt;&gt;N/A"))</x:f>
      </x:c>
      <x:c r="P30" s="86" t="str">
        <x:f>IF(A30="","",IFERROR((COUNTIFS('Wave Readiness'!$B$5:$B$44,A30,'Wave Readiness'!$F$5:$F$44,"Required",'Wave Readiness'!$K$5:$K$44,"Passed")+COUNTIFS('Wave Readiness'!$B$5:$B$44,A30,'Wave Readiness'!$F$5:$F$44,"Required",'Wave Readiness'!$K$5:$K$44,"Exception Accepted"))/COUNTIFS('Wave Readiness'!$B$5:$B$44,A30,'Wave Readiness'!$F$5:$F$44,"Required"),0))</x:f>
      </x:c>
      <x:c r="Q30" s="86" t="str">
        <x:f>IF(A30="","",IFERROR((COUNTIFS('Test Plan &amp; Validation'!$B$5:$B$44,A30,'Test Plan &amp; Validation'!$I$5:$I$44,"Required",'Test Plan &amp; Validation'!$M$5:$M$44,"Pass")+COUNTIFS('Test Plan &amp; Validation'!$B$5:$B$44,A30,'Test Plan &amp; Validation'!$I$5:$I$44,"Required",'Test Plan &amp; Validation'!$M$5:$M$44,"Conditional Pass"))/COUNTIFS('Test Plan &amp; Validation'!$B$5:$B$44,A30,'Test Plan &amp; Validation'!$I$5:$I$44,"Required"),0))</x:f>
      </x:c>
      <x:c r="R30" s="84" t="str">
        <x:f>IF(A30="","",IF(COUNTIFS('Change &amp; CAB'!$C$5:$C$44,A30,'Change &amp; CAB'!$I$5:$I$44,"&lt;&gt;Approved",'Change &amp; CAB'!$I$5:$I$44,"&lt;&gt;Emergency Approved",'Change &amp; CAB'!$A$5:$A$44,"&lt;&gt;")=0,"YES","NO"))</x:f>
      </x:c>
      <x:c r="S30" s="26"/>
      <x:c r="T30" s="26"/>
      <x:c r="U30" s="26"/>
      <x:c r="V30" s="26"/>
      <x:c r="W30" s="84" t="str">
        <x:f>IF(I30="","",I30-TODAY())</x:f>
      </x:c>
    </x:row>
    <x:row r="31">
      <x:c r="A31" s="26"/>
      <x:c r="B31" s="26"/>
      <x:c r="C31" s="26"/>
      <x:c r="D31" s="26"/>
      <x:c r="E31" s="26"/>
      <x:c r="F31" s="84" t="str">
        <x:f>IF(A31="","",COUNTIF('Migration Portfolio'!$V$5:$V$44,A31))</x:f>
      </x:c>
      <x:c r="G31" s="84" t="str">
        <x:f>IF(A31="","",COUNTIF('Move Groups &amp; Batches'!$B$5:$B$44,A31))</x:f>
      </x:c>
      <x:c r="H31" s="81"/>
      <x:c r="I31" s="61"/>
      <x:c r="J31" s="81"/>
      <x:c r="K31" s="26"/>
      <x:c r="L31" s="26"/>
      <x:c r="M31" s="26"/>
      <x:c r="N31" s="84" t="str">
        <x:f>IF(A31="","",COUNTIFS('Dependency Tracker'!$B$5:$B$44,A31,'Dependency Tracker'!$L$5:$L$44,"&lt;&gt;Resolved",'Dependency Tracker'!$L$5:$L$44,"&lt;&gt;N/A"))</x:f>
      </x:c>
      <x:c r="O31" s="84" t="str">
        <x:f>IF(A31="","",COUNTIFS('Dependency Tracker'!$B$5:$B$44,A31,'Dependency Tracker'!$I$5:$I$44,"Yes",'Dependency Tracker'!$L$5:$L$44,"&lt;&gt;Resolved",'Dependency Tracker'!$L$5:$L$44,"&lt;&gt;N/A"))</x:f>
      </x:c>
      <x:c r="P31" s="86" t="str">
        <x:f>IF(A31="","",IFERROR((COUNTIFS('Wave Readiness'!$B$5:$B$44,A31,'Wave Readiness'!$F$5:$F$44,"Required",'Wave Readiness'!$K$5:$K$44,"Passed")+COUNTIFS('Wave Readiness'!$B$5:$B$44,A31,'Wave Readiness'!$F$5:$F$44,"Required",'Wave Readiness'!$K$5:$K$44,"Exception Accepted"))/COUNTIFS('Wave Readiness'!$B$5:$B$44,A31,'Wave Readiness'!$F$5:$F$44,"Required"),0))</x:f>
      </x:c>
      <x:c r="Q31" s="86" t="str">
        <x:f>IF(A31="","",IFERROR((COUNTIFS('Test Plan &amp; Validation'!$B$5:$B$44,A31,'Test Plan &amp; Validation'!$I$5:$I$44,"Required",'Test Plan &amp; Validation'!$M$5:$M$44,"Pass")+COUNTIFS('Test Plan &amp; Validation'!$B$5:$B$44,A31,'Test Plan &amp; Validation'!$I$5:$I$44,"Required",'Test Plan &amp; Validation'!$M$5:$M$44,"Conditional Pass"))/COUNTIFS('Test Plan &amp; Validation'!$B$5:$B$44,A31,'Test Plan &amp; Validation'!$I$5:$I$44,"Required"),0))</x:f>
      </x:c>
      <x:c r="R31" s="84" t="str">
        <x:f>IF(A31="","",IF(COUNTIFS('Change &amp; CAB'!$C$5:$C$44,A31,'Change &amp; CAB'!$I$5:$I$44,"&lt;&gt;Approved",'Change &amp; CAB'!$I$5:$I$44,"&lt;&gt;Emergency Approved",'Change &amp; CAB'!$A$5:$A$44,"&lt;&gt;")=0,"YES","NO"))</x:f>
      </x:c>
      <x:c r="S31" s="26"/>
      <x:c r="T31" s="26"/>
      <x:c r="U31" s="26"/>
      <x:c r="V31" s="26"/>
      <x:c r="W31" s="84" t="str">
        <x:f>IF(I31="","",I31-TODAY())</x:f>
      </x:c>
    </x:row>
    <x:row r="32">
      <x:c r="A32" s="26"/>
      <x:c r="B32" s="26"/>
      <x:c r="C32" s="26"/>
      <x:c r="D32" s="26"/>
      <x:c r="E32" s="26"/>
      <x:c r="F32" s="84" t="str">
        <x:f>IF(A32="","",COUNTIF('Migration Portfolio'!$V$5:$V$44,A32))</x:f>
      </x:c>
      <x:c r="G32" s="84" t="str">
        <x:f>IF(A32="","",COUNTIF('Move Groups &amp; Batches'!$B$5:$B$44,A32))</x:f>
      </x:c>
      <x:c r="H32" s="81"/>
      <x:c r="I32" s="61"/>
      <x:c r="J32" s="81"/>
      <x:c r="K32" s="26"/>
      <x:c r="L32" s="26"/>
      <x:c r="M32" s="26"/>
      <x:c r="N32" s="84" t="str">
        <x:f>IF(A32="","",COUNTIFS('Dependency Tracker'!$B$5:$B$44,A32,'Dependency Tracker'!$L$5:$L$44,"&lt;&gt;Resolved",'Dependency Tracker'!$L$5:$L$44,"&lt;&gt;N/A"))</x:f>
      </x:c>
      <x:c r="O32" s="84" t="str">
        <x:f>IF(A32="","",COUNTIFS('Dependency Tracker'!$B$5:$B$44,A32,'Dependency Tracker'!$I$5:$I$44,"Yes",'Dependency Tracker'!$L$5:$L$44,"&lt;&gt;Resolved",'Dependency Tracker'!$L$5:$L$44,"&lt;&gt;N/A"))</x:f>
      </x:c>
      <x:c r="P32" s="86" t="str">
        <x:f>IF(A32="","",IFERROR((COUNTIFS('Wave Readiness'!$B$5:$B$44,A32,'Wave Readiness'!$F$5:$F$44,"Required",'Wave Readiness'!$K$5:$K$44,"Passed")+COUNTIFS('Wave Readiness'!$B$5:$B$44,A32,'Wave Readiness'!$F$5:$F$44,"Required",'Wave Readiness'!$K$5:$K$44,"Exception Accepted"))/COUNTIFS('Wave Readiness'!$B$5:$B$44,A32,'Wave Readiness'!$F$5:$F$44,"Required"),0))</x:f>
      </x:c>
      <x:c r="Q32" s="86" t="str">
        <x:f>IF(A32="","",IFERROR((COUNTIFS('Test Plan &amp; Validation'!$B$5:$B$44,A32,'Test Plan &amp; Validation'!$I$5:$I$44,"Required",'Test Plan &amp; Validation'!$M$5:$M$44,"Pass")+COUNTIFS('Test Plan &amp; Validation'!$B$5:$B$44,A32,'Test Plan &amp; Validation'!$I$5:$I$44,"Required",'Test Plan &amp; Validation'!$M$5:$M$44,"Conditional Pass"))/COUNTIFS('Test Plan &amp; Validation'!$B$5:$B$44,A32,'Test Plan &amp; Validation'!$I$5:$I$44,"Required"),0))</x:f>
      </x:c>
      <x:c r="R32" s="84" t="str">
        <x:f>IF(A32="","",IF(COUNTIFS('Change &amp; CAB'!$C$5:$C$44,A32,'Change &amp; CAB'!$I$5:$I$44,"&lt;&gt;Approved",'Change &amp; CAB'!$I$5:$I$44,"&lt;&gt;Emergency Approved",'Change &amp; CAB'!$A$5:$A$44,"&lt;&gt;")=0,"YES","NO"))</x:f>
      </x:c>
      <x:c r="S32" s="26"/>
      <x:c r="T32" s="26"/>
      <x:c r="U32" s="26"/>
      <x:c r="V32" s="26"/>
      <x:c r="W32" s="84" t="str">
        <x:f>IF(I32="","",I32-TODAY())</x:f>
      </x:c>
    </x:row>
    <x:row r="33">
      <x:c r="A33" s="26"/>
      <x:c r="B33" s="26"/>
      <x:c r="C33" s="26"/>
      <x:c r="D33" s="26"/>
      <x:c r="E33" s="26"/>
      <x:c r="F33" s="84" t="str">
        <x:f>IF(A33="","",COUNTIF('Migration Portfolio'!$V$5:$V$44,A33))</x:f>
      </x:c>
      <x:c r="G33" s="84" t="str">
        <x:f>IF(A33="","",COUNTIF('Move Groups &amp; Batches'!$B$5:$B$44,A33))</x:f>
      </x:c>
      <x:c r="H33" s="81"/>
      <x:c r="I33" s="61"/>
      <x:c r="J33" s="81"/>
      <x:c r="K33" s="26"/>
      <x:c r="L33" s="26"/>
      <x:c r="M33" s="26"/>
      <x:c r="N33" s="84" t="str">
        <x:f>IF(A33="","",COUNTIFS('Dependency Tracker'!$B$5:$B$44,A33,'Dependency Tracker'!$L$5:$L$44,"&lt;&gt;Resolved",'Dependency Tracker'!$L$5:$L$44,"&lt;&gt;N/A"))</x:f>
      </x:c>
      <x:c r="O33" s="84" t="str">
        <x:f>IF(A33="","",COUNTIFS('Dependency Tracker'!$B$5:$B$44,A33,'Dependency Tracker'!$I$5:$I$44,"Yes",'Dependency Tracker'!$L$5:$L$44,"&lt;&gt;Resolved",'Dependency Tracker'!$L$5:$L$44,"&lt;&gt;N/A"))</x:f>
      </x:c>
      <x:c r="P33" s="86" t="str">
        <x:f>IF(A33="","",IFERROR((COUNTIFS('Wave Readiness'!$B$5:$B$44,A33,'Wave Readiness'!$F$5:$F$44,"Required",'Wave Readiness'!$K$5:$K$44,"Passed")+COUNTIFS('Wave Readiness'!$B$5:$B$44,A33,'Wave Readiness'!$F$5:$F$44,"Required",'Wave Readiness'!$K$5:$K$44,"Exception Accepted"))/COUNTIFS('Wave Readiness'!$B$5:$B$44,A33,'Wave Readiness'!$F$5:$F$44,"Required"),0))</x:f>
      </x:c>
      <x:c r="Q33" s="86" t="str">
        <x:f>IF(A33="","",IFERROR((COUNTIFS('Test Plan &amp; Validation'!$B$5:$B$44,A33,'Test Plan &amp; Validation'!$I$5:$I$44,"Required",'Test Plan &amp; Validation'!$M$5:$M$44,"Pass")+COUNTIFS('Test Plan &amp; Validation'!$B$5:$B$44,A33,'Test Plan &amp; Validation'!$I$5:$I$44,"Required",'Test Plan &amp; Validation'!$M$5:$M$44,"Conditional Pass"))/COUNTIFS('Test Plan &amp; Validation'!$B$5:$B$44,A33,'Test Plan &amp; Validation'!$I$5:$I$44,"Required"),0))</x:f>
      </x:c>
      <x:c r="R33" s="84" t="str">
        <x:f>IF(A33="","",IF(COUNTIFS('Change &amp; CAB'!$C$5:$C$44,A33,'Change &amp; CAB'!$I$5:$I$44,"&lt;&gt;Approved",'Change &amp; CAB'!$I$5:$I$44,"&lt;&gt;Emergency Approved",'Change &amp; CAB'!$A$5:$A$44,"&lt;&gt;")=0,"YES","NO"))</x:f>
      </x:c>
      <x:c r="S33" s="26"/>
      <x:c r="T33" s="26"/>
      <x:c r="U33" s="26"/>
      <x:c r="V33" s="26"/>
      <x:c r="W33" s="84" t="str">
        <x:f>IF(I33="","",I33-TODAY())</x:f>
      </x:c>
    </x:row>
    <x:row r="34">
      <x:c r="A34" s="26"/>
      <x:c r="B34" s="26"/>
      <x:c r="C34" s="26"/>
      <x:c r="D34" s="26"/>
      <x:c r="E34" s="26"/>
      <x:c r="F34" s="84" t="str">
        <x:f>IF(A34="","",COUNTIF('Migration Portfolio'!$V$5:$V$44,A34))</x:f>
      </x:c>
      <x:c r="G34" s="84" t="str">
        <x:f>IF(A34="","",COUNTIF('Move Groups &amp; Batches'!$B$5:$B$44,A34))</x:f>
      </x:c>
      <x:c r="H34" s="81"/>
      <x:c r="I34" s="61"/>
      <x:c r="J34" s="81"/>
      <x:c r="K34" s="26"/>
      <x:c r="L34" s="26"/>
      <x:c r="M34" s="26"/>
      <x:c r="N34" s="84" t="str">
        <x:f>IF(A34="","",COUNTIFS('Dependency Tracker'!$B$5:$B$44,A34,'Dependency Tracker'!$L$5:$L$44,"&lt;&gt;Resolved",'Dependency Tracker'!$L$5:$L$44,"&lt;&gt;N/A"))</x:f>
      </x:c>
      <x:c r="O34" s="84" t="str">
        <x:f>IF(A34="","",COUNTIFS('Dependency Tracker'!$B$5:$B$44,A34,'Dependency Tracker'!$I$5:$I$44,"Yes",'Dependency Tracker'!$L$5:$L$44,"&lt;&gt;Resolved",'Dependency Tracker'!$L$5:$L$44,"&lt;&gt;N/A"))</x:f>
      </x:c>
      <x:c r="P34" s="86" t="str">
        <x:f>IF(A34="","",IFERROR((COUNTIFS('Wave Readiness'!$B$5:$B$44,A34,'Wave Readiness'!$F$5:$F$44,"Required",'Wave Readiness'!$K$5:$K$44,"Passed")+COUNTIFS('Wave Readiness'!$B$5:$B$44,A34,'Wave Readiness'!$F$5:$F$44,"Required",'Wave Readiness'!$K$5:$K$44,"Exception Accepted"))/COUNTIFS('Wave Readiness'!$B$5:$B$44,A34,'Wave Readiness'!$F$5:$F$44,"Required"),0))</x:f>
      </x:c>
      <x:c r="Q34" s="86" t="str">
        <x:f>IF(A34="","",IFERROR((COUNTIFS('Test Plan &amp; Validation'!$B$5:$B$44,A34,'Test Plan &amp; Validation'!$I$5:$I$44,"Required",'Test Plan &amp; Validation'!$M$5:$M$44,"Pass")+COUNTIFS('Test Plan &amp; Validation'!$B$5:$B$44,A34,'Test Plan &amp; Validation'!$I$5:$I$44,"Required",'Test Plan &amp; Validation'!$M$5:$M$44,"Conditional Pass"))/COUNTIFS('Test Plan &amp; Validation'!$B$5:$B$44,A34,'Test Plan &amp; Validation'!$I$5:$I$44,"Required"),0))</x:f>
      </x:c>
      <x:c r="R34" s="84" t="str">
        <x:f>IF(A34="","",IF(COUNTIFS('Change &amp; CAB'!$C$5:$C$44,A34,'Change &amp; CAB'!$I$5:$I$44,"&lt;&gt;Approved",'Change &amp; CAB'!$I$5:$I$44,"&lt;&gt;Emergency Approved",'Change &amp; CAB'!$A$5:$A$44,"&lt;&gt;")=0,"YES","NO"))</x:f>
      </x:c>
      <x:c r="S34" s="26"/>
      <x:c r="T34" s="26"/>
      <x:c r="U34" s="26"/>
      <x:c r="V34" s="26"/>
      <x:c r="W34" s="84" t="str">
        <x:f>IF(I34="","",I34-TODAY())</x:f>
      </x:c>
    </x:row>
    <x:row r="35">
      <x:c r="A35" s="26"/>
      <x:c r="B35" s="26"/>
      <x:c r="C35" s="26"/>
      <x:c r="D35" s="26"/>
      <x:c r="E35" s="26"/>
      <x:c r="F35" s="84" t="str">
        <x:f>IF(A35="","",COUNTIF('Migration Portfolio'!$V$5:$V$44,A35))</x:f>
      </x:c>
      <x:c r="G35" s="84" t="str">
        <x:f>IF(A35="","",COUNTIF('Move Groups &amp; Batches'!$B$5:$B$44,A35))</x:f>
      </x:c>
      <x:c r="H35" s="81"/>
      <x:c r="I35" s="61"/>
      <x:c r="J35" s="81"/>
      <x:c r="K35" s="26"/>
      <x:c r="L35" s="26"/>
      <x:c r="M35" s="26"/>
      <x:c r="N35" s="84" t="str">
        <x:f>IF(A35="","",COUNTIFS('Dependency Tracker'!$B$5:$B$44,A35,'Dependency Tracker'!$L$5:$L$44,"&lt;&gt;Resolved",'Dependency Tracker'!$L$5:$L$44,"&lt;&gt;N/A"))</x:f>
      </x:c>
      <x:c r="O35" s="84" t="str">
        <x:f>IF(A35="","",COUNTIFS('Dependency Tracker'!$B$5:$B$44,A35,'Dependency Tracker'!$I$5:$I$44,"Yes",'Dependency Tracker'!$L$5:$L$44,"&lt;&gt;Resolved",'Dependency Tracker'!$L$5:$L$44,"&lt;&gt;N/A"))</x:f>
      </x:c>
      <x:c r="P35" s="86" t="str">
        <x:f>IF(A35="","",IFERROR((COUNTIFS('Wave Readiness'!$B$5:$B$44,A35,'Wave Readiness'!$F$5:$F$44,"Required",'Wave Readiness'!$K$5:$K$44,"Passed")+COUNTIFS('Wave Readiness'!$B$5:$B$44,A35,'Wave Readiness'!$F$5:$F$44,"Required",'Wave Readiness'!$K$5:$K$44,"Exception Accepted"))/COUNTIFS('Wave Readiness'!$B$5:$B$44,A35,'Wave Readiness'!$F$5:$F$44,"Required"),0))</x:f>
      </x:c>
      <x:c r="Q35" s="86" t="str">
        <x:f>IF(A35="","",IFERROR((COUNTIFS('Test Plan &amp; Validation'!$B$5:$B$44,A35,'Test Plan &amp; Validation'!$I$5:$I$44,"Required",'Test Plan &amp; Validation'!$M$5:$M$44,"Pass")+COUNTIFS('Test Plan &amp; Validation'!$B$5:$B$44,A35,'Test Plan &amp; Validation'!$I$5:$I$44,"Required",'Test Plan &amp; Validation'!$M$5:$M$44,"Conditional Pass"))/COUNTIFS('Test Plan &amp; Validation'!$B$5:$B$44,A35,'Test Plan &amp; Validation'!$I$5:$I$44,"Required"),0))</x:f>
      </x:c>
      <x:c r="R35" s="84" t="str">
        <x:f>IF(A35="","",IF(COUNTIFS('Change &amp; CAB'!$C$5:$C$44,A35,'Change &amp; CAB'!$I$5:$I$44,"&lt;&gt;Approved",'Change &amp; CAB'!$I$5:$I$44,"&lt;&gt;Emergency Approved",'Change &amp; CAB'!$A$5:$A$44,"&lt;&gt;")=0,"YES","NO"))</x:f>
      </x:c>
      <x:c r="S35" s="26"/>
      <x:c r="T35" s="26"/>
      <x:c r="U35" s="26"/>
      <x:c r="V35" s="26"/>
      <x:c r="W35" s="84" t="str">
        <x:f>IF(I35="","",I35-TODAY())</x:f>
      </x:c>
    </x:row>
    <x:row r="36">
      <x:c r="A36" s="26"/>
      <x:c r="B36" s="26"/>
      <x:c r="C36" s="26"/>
      <x:c r="D36" s="26"/>
      <x:c r="E36" s="26"/>
      <x:c r="F36" s="84" t="str">
        <x:f>IF(A36="","",COUNTIF('Migration Portfolio'!$V$5:$V$44,A36))</x:f>
      </x:c>
      <x:c r="G36" s="84" t="str">
        <x:f>IF(A36="","",COUNTIF('Move Groups &amp; Batches'!$B$5:$B$44,A36))</x:f>
      </x:c>
      <x:c r="H36" s="81"/>
      <x:c r="I36" s="61"/>
      <x:c r="J36" s="81"/>
      <x:c r="K36" s="26"/>
      <x:c r="L36" s="26"/>
      <x:c r="M36" s="26"/>
      <x:c r="N36" s="84" t="str">
        <x:f>IF(A36="","",COUNTIFS('Dependency Tracker'!$B$5:$B$44,A36,'Dependency Tracker'!$L$5:$L$44,"&lt;&gt;Resolved",'Dependency Tracker'!$L$5:$L$44,"&lt;&gt;N/A"))</x:f>
      </x:c>
      <x:c r="O36" s="84" t="str">
        <x:f>IF(A36="","",COUNTIFS('Dependency Tracker'!$B$5:$B$44,A36,'Dependency Tracker'!$I$5:$I$44,"Yes",'Dependency Tracker'!$L$5:$L$44,"&lt;&gt;Resolved",'Dependency Tracker'!$L$5:$L$44,"&lt;&gt;N/A"))</x:f>
      </x:c>
      <x:c r="P36" s="86" t="str">
        <x:f>IF(A36="","",IFERROR((COUNTIFS('Wave Readiness'!$B$5:$B$44,A36,'Wave Readiness'!$F$5:$F$44,"Required",'Wave Readiness'!$K$5:$K$44,"Passed")+COUNTIFS('Wave Readiness'!$B$5:$B$44,A36,'Wave Readiness'!$F$5:$F$44,"Required",'Wave Readiness'!$K$5:$K$44,"Exception Accepted"))/COUNTIFS('Wave Readiness'!$B$5:$B$44,A36,'Wave Readiness'!$F$5:$F$44,"Required"),0))</x:f>
      </x:c>
      <x:c r="Q36" s="86" t="str">
        <x:f>IF(A36="","",IFERROR((COUNTIFS('Test Plan &amp; Validation'!$B$5:$B$44,A36,'Test Plan &amp; Validation'!$I$5:$I$44,"Required",'Test Plan &amp; Validation'!$M$5:$M$44,"Pass")+COUNTIFS('Test Plan &amp; Validation'!$B$5:$B$44,A36,'Test Plan &amp; Validation'!$I$5:$I$44,"Required",'Test Plan &amp; Validation'!$M$5:$M$44,"Conditional Pass"))/COUNTIFS('Test Plan &amp; Validation'!$B$5:$B$44,A36,'Test Plan &amp; Validation'!$I$5:$I$44,"Required"),0))</x:f>
      </x:c>
      <x:c r="R36" s="84" t="str">
        <x:f>IF(A36="","",IF(COUNTIFS('Change &amp; CAB'!$C$5:$C$44,A36,'Change &amp; CAB'!$I$5:$I$44,"&lt;&gt;Approved",'Change &amp; CAB'!$I$5:$I$44,"&lt;&gt;Emergency Approved",'Change &amp; CAB'!$A$5:$A$44,"&lt;&gt;")=0,"YES","NO"))</x:f>
      </x:c>
      <x:c r="S36" s="26"/>
      <x:c r="T36" s="26"/>
      <x:c r="U36" s="26"/>
      <x:c r="V36" s="26"/>
      <x:c r="W36" s="84" t="str">
        <x:f>IF(I36="","",I36-TODAY())</x:f>
      </x:c>
    </x:row>
    <x:row r="37">
      <x:c r="A37" s="26"/>
      <x:c r="B37" s="26"/>
      <x:c r="C37" s="26"/>
      <x:c r="D37" s="26"/>
      <x:c r="E37" s="26"/>
      <x:c r="F37" s="84" t="str">
        <x:f>IF(A37="","",COUNTIF('Migration Portfolio'!$V$5:$V$44,A37))</x:f>
      </x:c>
      <x:c r="G37" s="84" t="str">
        <x:f>IF(A37="","",COUNTIF('Move Groups &amp; Batches'!$B$5:$B$44,A37))</x:f>
      </x:c>
      <x:c r="H37" s="81"/>
      <x:c r="I37" s="61"/>
      <x:c r="J37" s="81"/>
      <x:c r="K37" s="26"/>
      <x:c r="L37" s="26"/>
      <x:c r="M37" s="26"/>
      <x:c r="N37" s="84" t="str">
        <x:f>IF(A37="","",COUNTIFS('Dependency Tracker'!$B$5:$B$44,A37,'Dependency Tracker'!$L$5:$L$44,"&lt;&gt;Resolved",'Dependency Tracker'!$L$5:$L$44,"&lt;&gt;N/A"))</x:f>
      </x:c>
      <x:c r="O37" s="84" t="str">
        <x:f>IF(A37="","",COUNTIFS('Dependency Tracker'!$B$5:$B$44,A37,'Dependency Tracker'!$I$5:$I$44,"Yes",'Dependency Tracker'!$L$5:$L$44,"&lt;&gt;Resolved",'Dependency Tracker'!$L$5:$L$44,"&lt;&gt;N/A"))</x:f>
      </x:c>
      <x:c r="P37" s="86" t="str">
        <x:f>IF(A37="","",IFERROR((COUNTIFS('Wave Readiness'!$B$5:$B$44,A37,'Wave Readiness'!$F$5:$F$44,"Required",'Wave Readiness'!$K$5:$K$44,"Passed")+COUNTIFS('Wave Readiness'!$B$5:$B$44,A37,'Wave Readiness'!$F$5:$F$44,"Required",'Wave Readiness'!$K$5:$K$44,"Exception Accepted"))/COUNTIFS('Wave Readiness'!$B$5:$B$44,A37,'Wave Readiness'!$F$5:$F$44,"Required"),0))</x:f>
      </x:c>
      <x:c r="Q37" s="86" t="str">
        <x:f>IF(A37="","",IFERROR((COUNTIFS('Test Plan &amp; Validation'!$B$5:$B$44,A37,'Test Plan &amp; Validation'!$I$5:$I$44,"Required",'Test Plan &amp; Validation'!$M$5:$M$44,"Pass")+COUNTIFS('Test Plan &amp; Validation'!$B$5:$B$44,A37,'Test Plan &amp; Validation'!$I$5:$I$44,"Required",'Test Plan &amp; Validation'!$M$5:$M$44,"Conditional Pass"))/COUNTIFS('Test Plan &amp; Validation'!$B$5:$B$44,A37,'Test Plan &amp; Validation'!$I$5:$I$44,"Required"),0))</x:f>
      </x:c>
      <x:c r="R37" s="84" t="str">
        <x:f>IF(A37="","",IF(COUNTIFS('Change &amp; CAB'!$C$5:$C$44,A37,'Change &amp; CAB'!$I$5:$I$44,"&lt;&gt;Approved",'Change &amp; CAB'!$I$5:$I$44,"&lt;&gt;Emergency Approved",'Change &amp; CAB'!$A$5:$A$44,"&lt;&gt;")=0,"YES","NO"))</x:f>
      </x:c>
      <x:c r="S37" s="26"/>
      <x:c r="T37" s="26"/>
      <x:c r="U37" s="26"/>
      <x:c r="V37" s="26"/>
      <x:c r="W37" s="84" t="str">
        <x:f>IF(I37="","",I37-TODAY())</x:f>
      </x:c>
    </x:row>
    <x:row r="38">
      <x:c r="A38" s="26"/>
      <x:c r="B38" s="26"/>
      <x:c r="C38" s="26"/>
      <x:c r="D38" s="26"/>
      <x:c r="E38" s="26"/>
      <x:c r="F38" s="84" t="str">
        <x:f>IF(A38="","",COUNTIF('Migration Portfolio'!$V$5:$V$44,A38))</x:f>
      </x:c>
      <x:c r="G38" s="84" t="str">
        <x:f>IF(A38="","",COUNTIF('Move Groups &amp; Batches'!$B$5:$B$44,A38))</x:f>
      </x:c>
      <x:c r="H38" s="81"/>
      <x:c r="I38" s="61"/>
      <x:c r="J38" s="81"/>
      <x:c r="K38" s="26"/>
      <x:c r="L38" s="26"/>
      <x:c r="M38" s="26"/>
      <x:c r="N38" s="84" t="str">
        <x:f>IF(A38="","",COUNTIFS('Dependency Tracker'!$B$5:$B$44,A38,'Dependency Tracker'!$L$5:$L$44,"&lt;&gt;Resolved",'Dependency Tracker'!$L$5:$L$44,"&lt;&gt;N/A"))</x:f>
      </x:c>
      <x:c r="O38" s="84" t="str">
        <x:f>IF(A38="","",COUNTIFS('Dependency Tracker'!$B$5:$B$44,A38,'Dependency Tracker'!$I$5:$I$44,"Yes",'Dependency Tracker'!$L$5:$L$44,"&lt;&gt;Resolved",'Dependency Tracker'!$L$5:$L$44,"&lt;&gt;N/A"))</x:f>
      </x:c>
      <x:c r="P38" s="86" t="str">
        <x:f>IF(A38="","",IFERROR((COUNTIFS('Wave Readiness'!$B$5:$B$44,A38,'Wave Readiness'!$F$5:$F$44,"Required",'Wave Readiness'!$K$5:$K$44,"Passed")+COUNTIFS('Wave Readiness'!$B$5:$B$44,A38,'Wave Readiness'!$F$5:$F$44,"Required",'Wave Readiness'!$K$5:$K$44,"Exception Accepted"))/COUNTIFS('Wave Readiness'!$B$5:$B$44,A38,'Wave Readiness'!$F$5:$F$44,"Required"),0))</x:f>
      </x:c>
      <x:c r="Q38" s="86" t="str">
        <x:f>IF(A38="","",IFERROR((COUNTIFS('Test Plan &amp; Validation'!$B$5:$B$44,A38,'Test Plan &amp; Validation'!$I$5:$I$44,"Required",'Test Plan &amp; Validation'!$M$5:$M$44,"Pass")+COUNTIFS('Test Plan &amp; Validation'!$B$5:$B$44,A38,'Test Plan &amp; Validation'!$I$5:$I$44,"Required",'Test Plan &amp; Validation'!$M$5:$M$44,"Conditional Pass"))/COUNTIFS('Test Plan &amp; Validation'!$B$5:$B$44,A38,'Test Plan &amp; Validation'!$I$5:$I$44,"Required"),0))</x:f>
      </x:c>
      <x:c r="R38" s="84" t="str">
        <x:f>IF(A38="","",IF(COUNTIFS('Change &amp; CAB'!$C$5:$C$44,A38,'Change &amp; CAB'!$I$5:$I$44,"&lt;&gt;Approved",'Change &amp; CAB'!$I$5:$I$44,"&lt;&gt;Emergency Approved",'Change &amp; CAB'!$A$5:$A$44,"&lt;&gt;")=0,"YES","NO"))</x:f>
      </x:c>
      <x:c r="S38" s="26"/>
      <x:c r="T38" s="26"/>
      <x:c r="U38" s="26"/>
      <x:c r="V38" s="26"/>
      <x:c r="W38" s="84" t="str">
        <x:f>IF(I38="","",I38-TODAY())</x:f>
      </x:c>
    </x:row>
    <x:row r="39">
      <x:c r="A39" s="26"/>
      <x:c r="B39" s="26"/>
      <x:c r="C39" s="26"/>
      <x:c r="D39" s="26"/>
      <x:c r="E39" s="26"/>
      <x:c r="F39" s="84" t="str">
        <x:f>IF(A39="","",COUNTIF('Migration Portfolio'!$V$5:$V$44,A39))</x:f>
      </x:c>
      <x:c r="G39" s="84" t="str">
        <x:f>IF(A39="","",COUNTIF('Move Groups &amp; Batches'!$B$5:$B$44,A39))</x:f>
      </x:c>
      <x:c r="H39" s="81"/>
      <x:c r="I39" s="61"/>
      <x:c r="J39" s="81"/>
      <x:c r="K39" s="26"/>
      <x:c r="L39" s="26"/>
      <x:c r="M39" s="26"/>
      <x:c r="N39" s="84" t="str">
        <x:f>IF(A39="","",COUNTIFS('Dependency Tracker'!$B$5:$B$44,A39,'Dependency Tracker'!$L$5:$L$44,"&lt;&gt;Resolved",'Dependency Tracker'!$L$5:$L$44,"&lt;&gt;N/A"))</x:f>
      </x:c>
      <x:c r="O39" s="84" t="str">
        <x:f>IF(A39="","",COUNTIFS('Dependency Tracker'!$B$5:$B$44,A39,'Dependency Tracker'!$I$5:$I$44,"Yes",'Dependency Tracker'!$L$5:$L$44,"&lt;&gt;Resolved",'Dependency Tracker'!$L$5:$L$44,"&lt;&gt;N/A"))</x:f>
      </x:c>
      <x:c r="P39" s="86" t="str">
        <x:f>IF(A39="","",IFERROR((COUNTIFS('Wave Readiness'!$B$5:$B$44,A39,'Wave Readiness'!$F$5:$F$44,"Required",'Wave Readiness'!$K$5:$K$44,"Passed")+COUNTIFS('Wave Readiness'!$B$5:$B$44,A39,'Wave Readiness'!$F$5:$F$44,"Required",'Wave Readiness'!$K$5:$K$44,"Exception Accepted"))/COUNTIFS('Wave Readiness'!$B$5:$B$44,A39,'Wave Readiness'!$F$5:$F$44,"Required"),0))</x:f>
      </x:c>
      <x:c r="Q39" s="86" t="str">
        <x:f>IF(A39="","",IFERROR((COUNTIFS('Test Plan &amp; Validation'!$B$5:$B$44,A39,'Test Plan &amp; Validation'!$I$5:$I$44,"Required",'Test Plan &amp; Validation'!$M$5:$M$44,"Pass")+COUNTIFS('Test Plan &amp; Validation'!$B$5:$B$44,A39,'Test Plan &amp; Validation'!$I$5:$I$44,"Required",'Test Plan &amp; Validation'!$M$5:$M$44,"Conditional Pass"))/COUNTIFS('Test Plan &amp; Validation'!$B$5:$B$44,A39,'Test Plan &amp; Validation'!$I$5:$I$44,"Required"),0))</x:f>
      </x:c>
      <x:c r="R39" s="84" t="str">
        <x:f>IF(A39="","",IF(COUNTIFS('Change &amp; CAB'!$C$5:$C$44,A39,'Change &amp; CAB'!$I$5:$I$44,"&lt;&gt;Approved",'Change &amp; CAB'!$I$5:$I$44,"&lt;&gt;Emergency Approved",'Change &amp; CAB'!$A$5:$A$44,"&lt;&gt;")=0,"YES","NO"))</x:f>
      </x:c>
      <x:c r="S39" s="26"/>
      <x:c r="T39" s="26"/>
      <x:c r="U39" s="26"/>
      <x:c r="V39" s="26"/>
      <x:c r="W39" s="84" t="str">
        <x:f>IF(I39="","",I39-TODAY())</x:f>
      </x:c>
    </x:row>
    <x:row r="40">
      <x:c r="A40" s="26"/>
      <x:c r="B40" s="26"/>
      <x:c r="C40" s="26"/>
      <x:c r="D40" s="26"/>
      <x:c r="E40" s="26"/>
      <x:c r="F40" s="84" t="str">
        <x:f>IF(A40="","",COUNTIF('Migration Portfolio'!$V$5:$V$44,A40))</x:f>
      </x:c>
      <x:c r="G40" s="84" t="str">
        <x:f>IF(A40="","",COUNTIF('Move Groups &amp; Batches'!$B$5:$B$44,A40))</x:f>
      </x:c>
      <x:c r="H40" s="81"/>
      <x:c r="I40" s="61"/>
      <x:c r="J40" s="81"/>
      <x:c r="K40" s="26"/>
      <x:c r="L40" s="26"/>
      <x:c r="M40" s="26"/>
      <x:c r="N40" s="84" t="str">
        <x:f>IF(A40="","",COUNTIFS('Dependency Tracker'!$B$5:$B$44,A40,'Dependency Tracker'!$L$5:$L$44,"&lt;&gt;Resolved",'Dependency Tracker'!$L$5:$L$44,"&lt;&gt;N/A"))</x:f>
      </x:c>
      <x:c r="O40" s="84" t="str">
        <x:f>IF(A40="","",COUNTIFS('Dependency Tracker'!$B$5:$B$44,A40,'Dependency Tracker'!$I$5:$I$44,"Yes",'Dependency Tracker'!$L$5:$L$44,"&lt;&gt;Resolved",'Dependency Tracker'!$L$5:$L$44,"&lt;&gt;N/A"))</x:f>
      </x:c>
      <x:c r="P40" s="86" t="str">
        <x:f>IF(A40="","",IFERROR((COUNTIFS('Wave Readiness'!$B$5:$B$44,A40,'Wave Readiness'!$F$5:$F$44,"Required",'Wave Readiness'!$K$5:$K$44,"Passed")+COUNTIFS('Wave Readiness'!$B$5:$B$44,A40,'Wave Readiness'!$F$5:$F$44,"Required",'Wave Readiness'!$K$5:$K$44,"Exception Accepted"))/COUNTIFS('Wave Readiness'!$B$5:$B$44,A40,'Wave Readiness'!$F$5:$F$44,"Required"),0))</x:f>
      </x:c>
      <x:c r="Q40" s="86" t="str">
        <x:f>IF(A40="","",IFERROR((COUNTIFS('Test Plan &amp; Validation'!$B$5:$B$44,A40,'Test Plan &amp; Validation'!$I$5:$I$44,"Required",'Test Plan &amp; Validation'!$M$5:$M$44,"Pass")+COUNTIFS('Test Plan &amp; Validation'!$B$5:$B$44,A40,'Test Plan &amp; Validation'!$I$5:$I$44,"Required",'Test Plan &amp; Validation'!$M$5:$M$44,"Conditional Pass"))/COUNTIFS('Test Plan &amp; Validation'!$B$5:$B$44,A40,'Test Plan &amp; Validation'!$I$5:$I$44,"Required"),0))</x:f>
      </x:c>
      <x:c r="R40" s="84" t="str">
        <x:f>IF(A40="","",IF(COUNTIFS('Change &amp; CAB'!$C$5:$C$44,A40,'Change &amp; CAB'!$I$5:$I$44,"&lt;&gt;Approved",'Change &amp; CAB'!$I$5:$I$44,"&lt;&gt;Emergency Approved",'Change &amp; CAB'!$A$5:$A$44,"&lt;&gt;")=0,"YES","NO"))</x:f>
      </x:c>
      <x:c r="S40" s="26"/>
      <x:c r="T40" s="26"/>
      <x:c r="U40" s="26"/>
      <x:c r="V40" s="26"/>
      <x:c r="W40" s="84" t="str">
        <x:f>IF(I40="","",I40-TODAY())</x:f>
      </x:c>
    </x:row>
    <x:row r="41">
      <x:c r="A41" s="26"/>
      <x:c r="B41" s="26"/>
      <x:c r="C41" s="26"/>
      <x:c r="D41" s="26"/>
      <x:c r="E41" s="26"/>
      <x:c r="F41" s="84" t="str">
        <x:f>IF(A41="","",COUNTIF('Migration Portfolio'!$V$5:$V$44,A41))</x:f>
      </x:c>
      <x:c r="G41" s="84" t="str">
        <x:f>IF(A41="","",COUNTIF('Move Groups &amp; Batches'!$B$5:$B$44,A41))</x:f>
      </x:c>
      <x:c r="H41" s="81"/>
      <x:c r="I41" s="61"/>
      <x:c r="J41" s="81"/>
      <x:c r="K41" s="26"/>
      <x:c r="L41" s="26"/>
      <x:c r="M41" s="26"/>
      <x:c r="N41" s="84" t="str">
        <x:f>IF(A41="","",COUNTIFS('Dependency Tracker'!$B$5:$B$44,A41,'Dependency Tracker'!$L$5:$L$44,"&lt;&gt;Resolved",'Dependency Tracker'!$L$5:$L$44,"&lt;&gt;N/A"))</x:f>
      </x:c>
      <x:c r="O41" s="84" t="str">
        <x:f>IF(A41="","",COUNTIFS('Dependency Tracker'!$B$5:$B$44,A41,'Dependency Tracker'!$I$5:$I$44,"Yes",'Dependency Tracker'!$L$5:$L$44,"&lt;&gt;Resolved",'Dependency Tracker'!$L$5:$L$44,"&lt;&gt;N/A"))</x:f>
      </x:c>
      <x:c r="P41" s="86" t="str">
        <x:f>IF(A41="","",IFERROR((COUNTIFS('Wave Readiness'!$B$5:$B$44,A41,'Wave Readiness'!$F$5:$F$44,"Required",'Wave Readiness'!$K$5:$K$44,"Passed")+COUNTIFS('Wave Readiness'!$B$5:$B$44,A41,'Wave Readiness'!$F$5:$F$44,"Required",'Wave Readiness'!$K$5:$K$44,"Exception Accepted"))/COUNTIFS('Wave Readiness'!$B$5:$B$44,A41,'Wave Readiness'!$F$5:$F$44,"Required"),0))</x:f>
      </x:c>
      <x:c r="Q41" s="86" t="str">
        <x:f>IF(A41="","",IFERROR((COUNTIFS('Test Plan &amp; Validation'!$B$5:$B$44,A41,'Test Plan &amp; Validation'!$I$5:$I$44,"Required",'Test Plan &amp; Validation'!$M$5:$M$44,"Pass")+COUNTIFS('Test Plan &amp; Validation'!$B$5:$B$44,A41,'Test Plan &amp; Validation'!$I$5:$I$44,"Required",'Test Plan &amp; Validation'!$M$5:$M$44,"Conditional Pass"))/COUNTIFS('Test Plan &amp; Validation'!$B$5:$B$44,A41,'Test Plan &amp; Validation'!$I$5:$I$44,"Required"),0))</x:f>
      </x:c>
      <x:c r="R41" s="84" t="str">
        <x:f>IF(A41="","",IF(COUNTIFS('Change &amp; CAB'!$C$5:$C$44,A41,'Change &amp; CAB'!$I$5:$I$44,"&lt;&gt;Approved",'Change &amp; CAB'!$I$5:$I$44,"&lt;&gt;Emergency Approved",'Change &amp; CAB'!$A$5:$A$44,"&lt;&gt;")=0,"YES","NO"))</x:f>
      </x:c>
      <x:c r="S41" s="26"/>
      <x:c r="T41" s="26"/>
      <x:c r="U41" s="26"/>
      <x:c r="V41" s="26"/>
      <x:c r="W41" s="84" t="str">
        <x:f>IF(I41="","",I41-TODAY())</x:f>
      </x:c>
    </x:row>
    <x:row r="42">
      <x:c r="A42" s="26"/>
      <x:c r="B42" s="26"/>
      <x:c r="C42" s="26"/>
      <x:c r="D42" s="26"/>
      <x:c r="E42" s="26"/>
      <x:c r="F42" s="84" t="str">
        <x:f>IF(A42="","",COUNTIF('Migration Portfolio'!$V$5:$V$44,A42))</x:f>
      </x:c>
      <x:c r="G42" s="84" t="str">
        <x:f>IF(A42="","",COUNTIF('Move Groups &amp; Batches'!$B$5:$B$44,A42))</x:f>
      </x:c>
      <x:c r="H42" s="81"/>
      <x:c r="I42" s="61"/>
      <x:c r="J42" s="81"/>
      <x:c r="K42" s="26"/>
      <x:c r="L42" s="26"/>
      <x:c r="M42" s="26"/>
      <x:c r="N42" s="84" t="str">
        <x:f>IF(A42="","",COUNTIFS('Dependency Tracker'!$B$5:$B$44,A42,'Dependency Tracker'!$L$5:$L$44,"&lt;&gt;Resolved",'Dependency Tracker'!$L$5:$L$44,"&lt;&gt;N/A"))</x:f>
      </x:c>
      <x:c r="O42" s="84" t="str">
        <x:f>IF(A42="","",COUNTIFS('Dependency Tracker'!$B$5:$B$44,A42,'Dependency Tracker'!$I$5:$I$44,"Yes",'Dependency Tracker'!$L$5:$L$44,"&lt;&gt;Resolved",'Dependency Tracker'!$L$5:$L$44,"&lt;&gt;N/A"))</x:f>
      </x:c>
      <x:c r="P42" s="86" t="str">
        <x:f>IF(A42="","",IFERROR((COUNTIFS('Wave Readiness'!$B$5:$B$44,A42,'Wave Readiness'!$F$5:$F$44,"Required",'Wave Readiness'!$K$5:$K$44,"Passed")+COUNTIFS('Wave Readiness'!$B$5:$B$44,A42,'Wave Readiness'!$F$5:$F$44,"Required",'Wave Readiness'!$K$5:$K$44,"Exception Accepted"))/COUNTIFS('Wave Readiness'!$B$5:$B$44,A42,'Wave Readiness'!$F$5:$F$44,"Required"),0))</x:f>
      </x:c>
      <x:c r="Q42" s="86" t="str">
        <x:f>IF(A42="","",IFERROR((COUNTIFS('Test Plan &amp; Validation'!$B$5:$B$44,A42,'Test Plan &amp; Validation'!$I$5:$I$44,"Required",'Test Plan &amp; Validation'!$M$5:$M$44,"Pass")+COUNTIFS('Test Plan &amp; Validation'!$B$5:$B$44,A42,'Test Plan &amp; Validation'!$I$5:$I$44,"Required",'Test Plan &amp; Validation'!$M$5:$M$44,"Conditional Pass"))/COUNTIFS('Test Plan &amp; Validation'!$B$5:$B$44,A42,'Test Plan &amp; Validation'!$I$5:$I$44,"Required"),0))</x:f>
      </x:c>
      <x:c r="R42" s="84" t="str">
        <x:f>IF(A42="","",IF(COUNTIFS('Change &amp; CAB'!$C$5:$C$44,A42,'Change &amp; CAB'!$I$5:$I$44,"&lt;&gt;Approved",'Change &amp; CAB'!$I$5:$I$44,"&lt;&gt;Emergency Approved",'Change &amp; CAB'!$A$5:$A$44,"&lt;&gt;")=0,"YES","NO"))</x:f>
      </x:c>
      <x:c r="S42" s="26"/>
      <x:c r="T42" s="26"/>
      <x:c r="U42" s="26"/>
      <x:c r="V42" s="26"/>
      <x:c r="W42" s="84" t="str">
        <x:f>IF(I42="","",I42-TODAY())</x:f>
      </x:c>
    </x:row>
    <x:row r="43">
      <x:c r="A43" s="26"/>
      <x:c r="B43" s="26"/>
      <x:c r="C43" s="26"/>
      <x:c r="D43" s="26"/>
      <x:c r="E43" s="26"/>
      <x:c r="F43" s="84" t="str">
        <x:f>IF(A43="","",COUNTIF('Migration Portfolio'!$V$5:$V$44,A43))</x:f>
      </x:c>
      <x:c r="G43" s="84" t="str">
        <x:f>IF(A43="","",COUNTIF('Move Groups &amp; Batches'!$B$5:$B$44,A43))</x:f>
      </x:c>
      <x:c r="H43" s="81"/>
      <x:c r="I43" s="61"/>
      <x:c r="J43" s="81"/>
      <x:c r="K43" s="26"/>
      <x:c r="L43" s="26"/>
      <x:c r="M43" s="26"/>
      <x:c r="N43" s="84" t="str">
        <x:f>IF(A43="","",COUNTIFS('Dependency Tracker'!$B$5:$B$44,A43,'Dependency Tracker'!$L$5:$L$44,"&lt;&gt;Resolved",'Dependency Tracker'!$L$5:$L$44,"&lt;&gt;N/A"))</x:f>
      </x:c>
      <x:c r="O43" s="84" t="str">
        <x:f>IF(A43="","",COUNTIFS('Dependency Tracker'!$B$5:$B$44,A43,'Dependency Tracker'!$I$5:$I$44,"Yes",'Dependency Tracker'!$L$5:$L$44,"&lt;&gt;Resolved",'Dependency Tracker'!$L$5:$L$44,"&lt;&gt;N/A"))</x:f>
      </x:c>
      <x:c r="P43" s="86" t="str">
        <x:f>IF(A43="","",IFERROR((COUNTIFS('Wave Readiness'!$B$5:$B$44,A43,'Wave Readiness'!$F$5:$F$44,"Required",'Wave Readiness'!$K$5:$K$44,"Passed")+COUNTIFS('Wave Readiness'!$B$5:$B$44,A43,'Wave Readiness'!$F$5:$F$44,"Required",'Wave Readiness'!$K$5:$K$44,"Exception Accepted"))/COUNTIFS('Wave Readiness'!$B$5:$B$44,A43,'Wave Readiness'!$F$5:$F$44,"Required"),0))</x:f>
      </x:c>
      <x:c r="Q43" s="86" t="str">
        <x:f>IF(A43="","",IFERROR((COUNTIFS('Test Plan &amp; Validation'!$B$5:$B$44,A43,'Test Plan &amp; Validation'!$I$5:$I$44,"Required",'Test Plan &amp; Validation'!$M$5:$M$44,"Pass")+COUNTIFS('Test Plan &amp; Validation'!$B$5:$B$44,A43,'Test Plan &amp; Validation'!$I$5:$I$44,"Required",'Test Plan &amp; Validation'!$M$5:$M$44,"Conditional Pass"))/COUNTIFS('Test Plan &amp; Validation'!$B$5:$B$44,A43,'Test Plan &amp; Validation'!$I$5:$I$44,"Required"),0))</x:f>
      </x:c>
      <x:c r="R43" s="84" t="str">
        <x:f>IF(A43="","",IF(COUNTIFS('Change &amp; CAB'!$C$5:$C$44,A43,'Change &amp; CAB'!$I$5:$I$44,"&lt;&gt;Approved",'Change &amp; CAB'!$I$5:$I$44,"&lt;&gt;Emergency Approved",'Change &amp; CAB'!$A$5:$A$44,"&lt;&gt;")=0,"YES","NO"))</x:f>
      </x:c>
      <x:c r="S43" s="26"/>
      <x:c r="T43" s="26"/>
      <x:c r="U43" s="26"/>
      <x:c r="V43" s="26"/>
      <x:c r="W43" s="84" t="str">
        <x:f>IF(I43="","",I43-TODAY())</x:f>
      </x:c>
    </x:row>
    <x:row r="44">
      <x:c r="A44" s="26"/>
      <x:c r="B44" s="26"/>
      <x:c r="C44" s="26"/>
      <x:c r="D44" s="26"/>
      <x:c r="E44" s="26"/>
      <x:c r="F44" s="84" t="str">
        <x:f>IF(A44="","",COUNTIF('Migration Portfolio'!$V$5:$V$44,A44))</x:f>
      </x:c>
      <x:c r="G44" s="84" t="str">
        <x:f>IF(A44="","",COUNTIF('Move Groups &amp; Batches'!$B$5:$B$44,A44))</x:f>
      </x:c>
      <x:c r="H44" s="81"/>
      <x:c r="I44" s="61"/>
      <x:c r="J44" s="81"/>
      <x:c r="K44" s="26"/>
      <x:c r="L44" s="26"/>
      <x:c r="M44" s="26"/>
      <x:c r="N44" s="84" t="str">
        <x:f>IF(A44="","",COUNTIFS('Dependency Tracker'!$B$5:$B$44,A44,'Dependency Tracker'!$L$5:$L$44,"&lt;&gt;Resolved",'Dependency Tracker'!$L$5:$L$44,"&lt;&gt;N/A"))</x:f>
      </x:c>
      <x:c r="O44" s="84" t="str">
        <x:f>IF(A44="","",COUNTIFS('Dependency Tracker'!$B$5:$B$44,A44,'Dependency Tracker'!$I$5:$I$44,"Yes",'Dependency Tracker'!$L$5:$L$44,"&lt;&gt;Resolved",'Dependency Tracker'!$L$5:$L$44,"&lt;&gt;N/A"))</x:f>
      </x:c>
      <x:c r="P44" s="86" t="str">
        <x:f>IF(A44="","",IFERROR((COUNTIFS('Wave Readiness'!$B$5:$B$44,A44,'Wave Readiness'!$F$5:$F$44,"Required",'Wave Readiness'!$K$5:$K$44,"Passed")+COUNTIFS('Wave Readiness'!$B$5:$B$44,A44,'Wave Readiness'!$F$5:$F$44,"Required",'Wave Readiness'!$K$5:$K$44,"Exception Accepted"))/COUNTIFS('Wave Readiness'!$B$5:$B$44,A44,'Wave Readiness'!$F$5:$F$44,"Required"),0))</x:f>
      </x:c>
      <x:c r="Q44" s="86" t="str">
        <x:f>IF(A44="","",IFERROR((COUNTIFS('Test Plan &amp; Validation'!$B$5:$B$44,A44,'Test Plan &amp; Validation'!$I$5:$I$44,"Required",'Test Plan &amp; Validation'!$M$5:$M$44,"Pass")+COUNTIFS('Test Plan &amp; Validation'!$B$5:$B$44,A44,'Test Plan &amp; Validation'!$I$5:$I$44,"Required",'Test Plan &amp; Validation'!$M$5:$M$44,"Conditional Pass"))/COUNTIFS('Test Plan &amp; Validation'!$B$5:$B$44,A44,'Test Plan &amp; Validation'!$I$5:$I$44,"Required"),0))</x:f>
      </x:c>
      <x:c r="R44" s="84" t="str">
        <x:f>IF(A44="","",IF(COUNTIFS('Change &amp; CAB'!$C$5:$C$44,A44,'Change &amp; CAB'!$I$5:$I$44,"&lt;&gt;Approved",'Change &amp; CAB'!$I$5:$I$44,"&lt;&gt;Emergency Approved",'Change &amp; CAB'!$A$5:$A$44,"&lt;&gt;")=0,"YES","NO"))</x:f>
      </x:c>
      <x:c r="S44" s="26"/>
      <x:c r="T44" s="26"/>
      <x:c r="U44" s="26"/>
      <x:c r="V44" s="26"/>
      <x:c r="W44" s="84" t="str">
        <x:f>IF(I44="","",I44-TODAY())</x:f>
      </x:c>
    </x:row>
  </x:sheetData>
  <x:mergeCells>
    <x:mergeCell ref="A1:W1"/>
    <x:mergeCell ref="A2:W2"/>
    <x:mergeCell ref="A3:W3"/>
  </x:mergeCells>
  <x:conditionalFormatting sqref="U5:U44">
    <x:cfRule type="expression" dxfId="8" priority="1">
      <x:formula>U5="Green"</x:formula>
    </x:cfRule>
    <x:cfRule type="expression" dxfId="9" priority="2">
      <x:formula>U5="Amber"</x:formula>
    </x:cfRule>
    <x:cfRule type="expression" dxfId="10" priority="3">
      <x:formula>U5="Red"</x:formula>
    </x:cfRule>
  </x:conditionalFormatting>
  <x:dataValidations count="6">
    <x:dataValidation type="list" sqref="K5:K44">
      <x:formula1>"No,Yes"</x:formula1>
    </x:dataValidation>
    <x:dataValidation type="list" sqref="R5:R44">
      <x:formula1>"NO,YES"</x:formula1>
    </x:dataValidation>
    <x:dataValidation type="list" sqref="C5:C44">
      <x:formula1>"Pilot,Non-Production,Production,DR,Mixed,Other"</x:formula1>
    </x:dataValidation>
    <x:dataValidation type="list" sqref="S5:S44">
      <x:formula1>"Pending,GO,CONDITIONAL GO,NO-GO"</x:formula1>
    </x:dataValidation>
    <x:dataValidation type="list" sqref="T5:T44">
      <x:formula1>"Draft,Planned,Preparing,Replicating,Ready,Cutover In Progress,Validating,Hypercare,Complete,Blocked,On Hold"</x:formula1>
    </x:dataValidation>
    <x:dataValidation type="list" sqref="U5:U44">
      <x:formula1>"Green,Amber,Red"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4260cd13d2554e3c"/>
  </x:tableParts>
</x:worksheet>
</file>

<file path=xl/worksheets/sheet8.xml><?xml version="1.0" encoding="utf-8"?>
<x:worksheet xmlns:x="http://schemas.openxmlformats.org/spreadsheetml/2006/main">
  <x:sheetFormatPr defaultRowHeight="15"/>
  <x:cols>
    <x:col min="12" max="12" width="20" hidden="0" customWidth="1"/>
    <x:col min="5" max="5" width="20" hidden="0" customWidth="1"/>
    <x:col min="8" max="8" width="18" hidden="0" customWidth="1"/>
    <x:col min="17" max="17" width="20" hidden="0" customWidth="1"/>
  </x:cols>
  <x:sheetData>
    <x:row r="1" ht="28" customHeight="1">
      <x:c r="A1" s="6" t="str">
        <x:v>MOVE GROUPS &amp; BATCHES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</x:row>
    <x:row r="2" ht="30" customHeight="1">
      <x:c r="A2" s="12" t="str">
        <x:v>Sequence tightly coupled applications, servers and databases inside a migration wave.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</x:row>
    <x:row r="4" ht="36" customHeight="1">
      <x:c r="A4" s="20" t="str">
        <x:v>Move Group ID</x:v>
      </x:c>
      <x:c r="B4" s="20" t="str">
        <x:v>Wave ID</x:v>
      </x:c>
      <x:c r="C4" s="20" t="str">
        <x:v>Sequence #</x:v>
      </x:c>
      <x:c r="D4" s="20" t="str">
        <x:v>Move Group Name</x:v>
      </x:c>
      <x:c r="E4" s="20" t="str">
        <x:v>Environment</x:v>
      </x:c>
      <x:c r="F4" s="20" t="str">
        <x:v>Workload IDs</x:v>
      </x:c>
      <x:c r="G4" s="20" t="str">
        <x:v>Server / Database Count</x:v>
      </x:c>
      <x:c r="H4" s="20" t="str">
        <x:v>Reason Grouped</x:v>
      </x:c>
      <x:c r="I4" s="20" t="str">
        <x:v>Source Boundary</x:v>
      </x:c>
      <x:c r="J4" s="20" t="str">
        <x:v>Target Boundary</x:v>
      </x:c>
      <x:c r="K4" s="20" t="str">
        <x:v>Migration Method</x:v>
      </x:c>
      <x:c r="L4" s="20" t="str">
        <x:v>Replication Required?</x:v>
      </x:c>
      <x:c r="M4" s="20" t="str">
        <x:v>Predecessor Move Group</x:v>
      </x:c>
      <x:c r="N4" s="20" t="str">
        <x:v>Planned Start</x:v>
      </x:c>
      <x:c r="O4" s="20" t="str">
        <x:v>Planned Cutover</x:v>
      </x:c>
      <x:c r="P4" s="20" t="str">
        <x:v>Owner</x:v>
      </x:c>
      <x:c r="Q4" s="20" t="str">
        <x:v>Move Group Status</x:v>
      </x:c>
      <x:c r="R4" s="20" t="str">
        <x:v>Notes</x:v>
      </x:c>
      <x:c r="S4" s="20" t="str">
        <x:v>Sequence Conflict</x:v>
      </x:c>
      <x:c r="T4" s="20" t="str">
        <x:v>Missing Parent Wave</x:v>
      </x:c>
    </x:row>
    <x:row r="5">
      <x:c r="A5" s="58" t="str">
        <x:v>MG-003B</x:v>
      </x:c>
      <x:c r="B5" s="58" t="str">
        <x:v>WAV-003</x:v>
      </x:c>
      <x:c r="C5" s="58" t="n">
        <x:v>20</x:v>
      </x:c>
      <x:c r="D5" s="58" t="str">
        <x:v>Customer Billing Application Stack</x:v>
      </x:c>
      <x:c r="E5" s="58" t="str">
        <x:v>PROD</x:v>
      </x:c>
      <x:c r="F5" s="58" t="str">
        <x:v>APP-014</x:v>
      </x:c>
      <x:c r="G5" s="58" t="n">
        <x:v>3</x:v>
      </x:c>
      <x:c r="H5" s="58" t="str">
        <x:v>Application Dependency</x:v>
      </x:c>
      <x:c r="I5" s="58" t="str">
        <x:v>Primary Data Center – Billing VLAN</x:v>
      </x:c>
      <x:c r="J5" s="58" t="str">
        <x:v>Target Cloud PROD VPC/VNet</x:v>
      </x:c>
      <x:c r="K5" s="58" t="str">
        <x:v>Replatform + replication</x:v>
      </x:c>
      <x:c r="L5" s="58" t="str">
        <x:v>Yes</x:v>
      </x:c>
      <x:c r="M5" s="58" t="str">
        <x:v>MG-003A</x:v>
      </x:c>
      <x:c r="N5" s="60" t="n">
        <x:v>46277.875</x:v>
      </x:c>
      <x:c r="O5" s="60" t="n">
        <x:v>46277.916666666664</x:v>
      </x:c>
      <x:c r="P5" s="58" t="str">
        <x:v>Migration Technical Lead</x:v>
      </x:c>
      <x:c r="Q5" s="58" t="str">
        <x:v>Preparing</x:v>
      </x:c>
      <x:c r="R5" s="58" t="str">
        <x:v>SAMPLE – web, app and database move as a coordinated unit.</x:v>
      </x:c>
      <x:c r="S5" s="84" t="str">
        <x:f>IF(A5="","",IF(COUNTIFS($B$5:$B$44,B5,$C$5:$C$44,C5)&gt;1,"CHECK",""))</x:f>
      </x:c>
      <x:c r="T5" s="84" t="str">
        <x:f>IF(A5="","",IF(COUNTIF('Wave Planner'!$A$5:$A$44,B5)=0,"MISSING",""))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61"/>
      <x:c r="O6" s="61"/>
      <x:c r="P6" s="26"/>
      <x:c r="Q6" s="26"/>
      <x:c r="R6" s="26"/>
      <x:c r="S6" s="84" t="str">
        <x:f>IF(A6="","",IF(COUNTIFS($B$5:$B$44,B6,$C$5:$C$44,C6)&gt;1,"CHECK",""))</x:f>
      </x:c>
      <x:c r="T6" s="84" t="str">
        <x:f>IF(A6="","",IF(COUNTIF('Wave Planner'!$A$5:$A$44,B6)=0,"MISSING",""))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61"/>
      <x:c r="O7" s="61"/>
      <x:c r="P7" s="26"/>
      <x:c r="Q7" s="26"/>
      <x:c r="R7" s="26"/>
      <x:c r="S7" s="84" t="str">
        <x:f>IF(A7="","",IF(COUNTIFS($B$5:$B$44,B7,$C$5:$C$44,C7)&gt;1,"CHECK",""))</x:f>
      </x:c>
      <x:c r="T7" s="84" t="str">
        <x:f>IF(A7="","",IF(COUNTIF('Wave Planner'!$A$5:$A$44,B7)=0,"MISSING",""))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61"/>
      <x:c r="O8" s="61"/>
      <x:c r="P8" s="26"/>
      <x:c r="Q8" s="26"/>
      <x:c r="R8" s="26"/>
      <x:c r="S8" s="84" t="str">
        <x:f>IF(A8="","",IF(COUNTIFS($B$5:$B$44,B8,$C$5:$C$44,C8)&gt;1,"CHECK",""))</x:f>
      </x:c>
      <x:c r="T8" s="84" t="str">
        <x:f>IF(A8="","",IF(COUNTIF('Wave Planner'!$A$5:$A$44,B8)=0,"MISSING",""))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61"/>
      <x:c r="O9" s="61"/>
      <x:c r="P9" s="26"/>
      <x:c r="Q9" s="26"/>
      <x:c r="R9" s="26"/>
      <x:c r="S9" s="84" t="str">
        <x:f>IF(A9="","",IF(COUNTIFS($B$5:$B$44,B9,$C$5:$C$44,C9)&gt;1,"CHECK",""))</x:f>
      </x:c>
      <x:c r="T9" s="84" t="str">
        <x:f>IF(A9="","",IF(COUNTIF('Wave Planner'!$A$5:$A$44,B9)=0,"MISSING",""))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61"/>
      <x:c r="O10" s="61"/>
      <x:c r="P10" s="26"/>
      <x:c r="Q10" s="26"/>
      <x:c r="R10" s="26"/>
      <x:c r="S10" s="84" t="str">
        <x:f>IF(A10="","",IF(COUNTIFS($B$5:$B$44,B10,$C$5:$C$44,C10)&gt;1,"CHECK",""))</x:f>
      </x:c>
      <x:c r="T10" s="84" t="str">
        <x:f>IF(A10="","",IF(COUNTIF('Wave Planner'!$A$5:$A$44,B10)=0,"MISSING",""))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61"/>
      <x:c r="O11" s="61"/>
      <x:c r="P11" s="26"/>
      <x:c r="Q11" s="26"/>
      <x:c r="R11" s="26"/>
      <x:c r="S11" s="84" t="str">
        <x:f>IF(A11="","",IF(COUNTIFS($B$5:$B$44,B11,$C$5:$C$44,C11)&gt;1,"CHECK",""))</x:f>
      </x:c>
      <x:c r="T11" s="84" t="str">
        <x:f>IF(A11="","",IF(COUNTIF('Wave Planner'!$A$5:$A$44,B11)=0,"MISSING",""))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61"/>
      <x:c r="O12" s="61"/>
      <x:c r="P12" s="26"/>
      <x:c r="Q12" s="26"/>
      <x:c r="R12" s="26"/>
      <x:c r="S12" s="84" t="str">
        <x:f>IF(A12="","",IF(COUNTIFS($B$5:$B$44,B12,$C$5:$C$44,C12)&gt;1,"CHECK",""))</x:f>
      </x:c>
      <x:c r="T12" s="84" t="str">
        <x:f>IF(A12="","",IF(COUNTIF('Wave Planner'!$A$5:$A$44,B12)=0,"MISSING",""))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61"/>
      <x:c r="O13" s="61"/>
      <x:c r="P13" s="26"/>
      <x:c r="Q13" s="26"/>
      <x:c r="R13" s="26"/>
      <x:c r="S13" s="84" t="str">
        <x:f>IF(A13="","",IF(COUNTIFS($B$5:$B$44,B13,$C$5:$C$44,C13)&gt;1,"CHECK",""))</x:f>
      </x:c>
      <x:c r="T13" s="84" t="str">
        <x:f>IF(A13="","",IF(COUNTIF('Wave Planner'!$A$5:$A$44,B13)=0,"MISSING",""))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61"/>
      <x:c r="O14" s="61"/>
      <x:c r="P14" s="26"/>
      <x:c r="Q14" s="26"/>
      <x:c r="R14" s="26"/>
      <x:c r="S14" s="84" t="str">
        <x:f>IF(A14="","",IF(COUNTIFS($B$5:$B$44,B14,$C$5:$C$44,C14)&gt;1,"CHECK",""))</x:f>
      </x:c>
      <x:c r="T14" s="84" t="str">
        <x:f>IF(A14="","",IF(COUNTIF('Wave Planner'!$A$5:$A$44,B14)=0,"MISSING",""))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61"/>
      <x:c r="O15" s="61"/>
      <x:c r="P15" s="26"/>
      <x:c r="Q15" s="26"/>
      <x:c r="R15" s="26"/>
      <x:c r="S15" s="84" t="str">
        <x:f>IF(A15="","",IF(COUNTIFS($B$5:$B$44,B15,$C$5:$C$44,C15)&gt;1,"CHECK",""))</x:f>
      </x:c>
      <x:c r="T15" s="84" t="str">
        <x:f>IF(A15="","",IF(COUNTIF('Wave Planner'!$A$5:$A$44,B15)=0,"MISSING",""))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61"/>
      <x:c r="O16" s="61"/>
      <x:c r="P16" s="26"/>
      <x:c r="Q16" s="26"/>
      <x:c r="R16" s="26"/>
      <x:c r="S16" s="84" t="str">
        <x:f>IF(A16="","",IF(COUNTIFS($B$5:$B$44,B16,$C$5:$C$44,C16)&gt;1,"CHECK",""))</x:f>
      </x:c>
      <x:c r="T16" s="84" t="str">
        <x:f>IF(A16="","",IF(COUNTIF('Wave Planner'!$A$5:$A$44,B16)=0,"MISSING",""))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61"/>
      <x:c r="O17" s="61"/>
      <x:c r="P17" s="26"/>
      <x:c r="Q17" s="26"/>
      <x:c r="R17" s="26"/>
      <x:c r="S17" s="84" t="str">
        <x:f>IF(A17="","",IF(COUNTIFS($B$5:$B$44,B17,$C$5:$C$44,C17)&gt;1,"CHECK",""))</x:f>
      </x:c>
      <x:c r="T17" s="84" t="str">
        <x:f>IF(A17="","",IF(COUNTIF('Wave Planner'!$A$5:$A$44,B17)=0,"MISSING",""))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61"/>
      <x:c r="O18" s="61"/>
      <x:c r="P18" s="26"/>
      <x:c r="Q18" s="26"/>
      <x:c r="R18" s="26"/>
      <x:c r="S18" s="84" t="str">
        <x:f>IF(A18="","",IF(COUNTIFS($B$5:$B$44,B18,$C$5:$C$44,C18)&gt;1,"CHECK",""))</x:f>
      </x:c>
      <x:c r="T18" s="84" t="str">
        <x:f>IF(A18="","",IF(COUNTIF('Wave Planner'!$A$5:$A$44,B18)=0,"MISSING",""))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61"/>
      <x:c r="O19" s="61"/>
      <x:c r="P19" s="26"/>
      <x:c r="Q19" s="26"/>
      <x:c r="R19" s="26"/>
      <x:c r="S19" s="84" t="str">
        <x:f>IF(A19="","",IF(COUNTIFS($B$5:$B$44,B19,$C$5:$C$44,C19)&gt;1,"CHECK",""))</x:f>
      </x:c>
      <x:c r="T19" s="84" t="str">
        <x:f>IF(A19="","",IF(COUNTIF('Wave Planner'!$A$5:$A$44,B19)=0,"MISSING",""))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61"/>
      <x:c r="O20" s="61"/>
      <x:c r="P20" s="26"/>
      <x:c r="Q20" s="26"/>
      <x:c r="R20" s="26"/>
      <x:c r="S20" s="84" t="str">
        <x:f>IF(A20="","",IF(COUNTIFS($B$5:$B$44,B20,$C$5:$C$44,C20)&gt;1,"CHECK",""))</x:f>
      </x:c>
      <x:c r="T20" s="84" t="str">
        <x:f>IF(A20="","",IF(COUNTIF('Wave Planner'!$A$5:$A$44,B20)=0,"MISSING",""))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61"/>
      <x:c r="O21" s="61"/>
      <x:c r="P21" s="26"/>
      <x:c r="Q21" s="26"/>
      <x:c r="R21" s="26"/>
      <x:c r="S21" s="84" t="str">
        <x:f>IF(A21="","",IF(COUNTIFS($B$5:$B$44,B21,$C$5:$C$44,C21)&gt;1,"CHECK",""))</x:f>
      </x:c>
      <x:c r="T21" s="84" t="str">
        <x:f>IF(A21="","",IF(COUNTIF('Wave Planner'!$A$5:$A$44,B21)=0,"MISSING",""))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61"/>
      <x:c r="O22" s="61"/>
      <x:c r="P22" s="26"/>
      <x:c r="Q22" s="26"/>
      <x:c r="R22" s="26"/>
      <x:c r="S22" s="84" t="str">
        <x:f>IF(A22="","",IF(COUNTIFS($B$5:$B$44,B22,$C$5:$C$44,C22)&gt;1,"CHECK",""))</x:f>
      </x:c>
      <x:c r="T22" s="84" t="str">
        <x:f>IF(A22="","",IF(COUNTIF('Wave Planner'!$A$5:$A$44,B22)=0,"MISSING",""))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61"/>
      <x:c r="O23" s="61"/>
      <x:c r="P23" s="26"/>
      <x:c r="Q23" s="26"/>
      <x:c r="R23" s="26"/>
      <x:c r="S23" s="84" t="str">
        <x:f>IF(A23="","",IF(COUNTIFS($B$5:$B$44,B23,$C$5:$C$44,C23)&gt;1,"CHECK",""))</x:f>
      </x:c>
      <x:c r="T23" s="84" t="str">
        <x:f>IF(A23="","",IF(COUNTIF('Wave Planner'!$A$5:$A$44,B23)=0,"MISSING",""))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61"/>
      <x:c r="O24" s="61"/>
      <x:c r="P24" s="26"/>
      <x:c r="Q24" s="26"/>
      <x:c r="R24" s="26"/>
      <x:c r="S24" s="84" t="str">
        <x:f>IF(A24="","",IF(COUNTIFS($B$5:$B$44,B24,$C$5:$C$44,C24)&gt;1,"CHECK",""))</x:f>
      </x:c>
      <x:c r="T24" s="84" t="str">
        <x:f>IF(A24="","",IF(COUNTIF('Wave Planner'!$A$5:$A$44,B24)=0,"MISSING",""))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61"/>
      <x:c r="O25" s="61"/>
      <x:c r="P25" s="26"/>
      <x:c r="Q25" s="26"/>
      <x:c r="R25" s="26"/>
      <x:c r="S25" s="84" t="str">
        <x:f>IF(A25="","",IF(COUNTIFS($B$5:$B$44,B25,$C$5:$C$44,C25)&gt;1,"CHECK",""))</x:f>
      </x:c>
      <x:c r="T25" s="84" t="str">
        <x:f>IF(A25="","",IF(COUNTIF('Wave Planner'!$A$5:$A$44,B25)=0,"MISSING",""))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61"/>
      <x:c r="O26" s="61"/>
      <x:c r="P26" s="26"/>
      <x:c r="Q26" s="26"/>
      <x:c r="R26" s="26"/>
      <x:c r="S26" s="84" t="str">
        <x:f>IF(A26="","",IF(COUNTIFS($B$5:$B$44,B26,$C$5:$C$44,C26)&gt;1,"CHECK",""))</x:f>
      </x:c>
      <x:c r="T26" s="84" t="str">
        <x:f>IF(A26="","",IF(COUNTIF('Wave Planner'!$A$5:$A$44,B26)=0,"MISSING",""))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61"/>
      <x:c r="O27" s="61"/>
      <x:c r="P27" s="26"/>
      <x:c r="Q27" s="26"/>
      <x:c r="R27" s="26"/>
      <x:c r="S27" s="84" t="str">
        <x:f>IF(A27="","",IF(COUNTIFS($B$5:$B$44,B27,$C$5:$C$44,C27)&gt;1,"CHECK",""))</x:f>
      </x:c>
      <x:c r="T27" s="84" t="str">
        <x:f>IF(A27="","",IF(COUNTIF('Wave Planner'!$A$5:$A$44,B27)=0,"MISSING",""))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61"/>
      <x:c r="O28" s="61"/>
      <x:c r="P28" s="26"/>
      <x:c r="Q28" s="26"/>
      <x:c r="R28" s="26"/>
      <x:c r="S28" s="84" t="str">
        <x:f>IF(A28="","",IF(COUNTIFS($B$5:$B$44,B28,$C$5:$C$44,C28)&gt;1,"CHECK",""))</x:f>
      </x:c>
      <x:c r="T28" s="84" t="str">
        <x:f>IF(A28="","",IF(COUNTIF('Wave Planner'!$A$5:$A$44,B28)=0,"MISSING",""))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61"/>
      <x:c r="O29" s="61"/>
      <x:c r="P29" s="26"/>
      <x:c r="Q29" s="26"/>
      <x:c r="R29" s="26"/>
      <x:c r="S29" s="84" t="str">
        <x:f>IF(A29="","",IF(COUNTIFS($B$5:$B$44,B29,$C$5:$C$44,C29)&gt;1,"CHECK",""))</x:f>
      </x:c>
      <x:c r="T29" s="84" t="str">
        <x:f>IF(A29="","",IF(COUNTIF('Wave Planner'!$A$5:$A$44,B29)=0,"MISSING",""))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61"/>
      <x:c r="O30" s="61"/>
      <x:c r="P30" s="26"/>
      <x:c r="Q30" s="26"/>
      <x:c r="R30" s="26"/>
      <x:c r="S30" s="84" t="str">
        <x:f>IF(A30="","",IF(COUNTIFS($B$5:$B$44,B30,$C$5:$C$44,C30)&gt;1,"CHECK",""))</x:f>
      </x:c>
      <x:c r="T30" s="84" t="str">
        <x:f>IF(A30="","",IF(COUNTIF('Wave Planner'!$A$5:$A$44,B30)=0,"MISSING",""))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61"/>
      <x:c r="O31" s="61"/>
      <x:c r="P31" s="26"/>
      <x:c r="Q31" s="26"/>
      <x:c r="R31" s="26"/>
      <x:c r="S31" s="84" t="str">
        <x:f>IF(A31="","",IF(COUNTIFS($B$5:$B$44,B31,$C$5:$C$44,C31)&gt;1,"CHECK",""))</x:f>
      </x:c>
      <x:c r="T31" s="84" t="str">
        <x:f>IF(A31="","",IF(COUNTIF('Wave Planner'!$A$5:$A$44,B31)=0,"MISSING",""))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61"/>
      <x:c r="O32" s="61"/>
      <x:c r="P32" s="26"/>
      <x:c r="Q32" s="26"/>
      <x:c r="R32" s="26"/>
      <x:c r="S32" s="84" t="str">
        <x:f>IF(A32="","",IF(COUNTIFS($B$5:$B$44,B32,$C$5:$C$44,C32)&gt;1,"CHECK",""))</x:f>
      </x:c>
      <x:c r="T32" s="84" t="str">
        <x:f>IF(A32="","",IF(COUNTIF('Wave Planner'!$A$5:$A$44,B32)=0,"MISSING",""))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61"/>
      <x:c r="O33" s="61"/>
      <x:c r="P33" s="26"/>
      <x:c r="Q33" s="26"/>
      <x:c r="R33" s="26"/>
      <x:c r="S33" s="84" t="str">
        <x:f>IF(A33="","",IF(COUNTIFS($B$5:$B$44,B33,$C$5:$C$44,C33)&gt;1,"CHECK",""))</x:f>
      </x:c>
      <x:c r="T33" s="84" t="str">
        <x:f>IF(A33="","",IF(COUNTIF('Wave Planner'!$A$5:$A$44,B33)=0,"MISSING",""))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61"/>
      <x:c r="O34" s="61"/>
      <x:c r="P34" s="26"/>
      <x:c r="Q34" s="26"/>
      <x:c r="R34" s="26"/>
      <x:c r="S34" s="84" t="str">
        <x:f>IF(A34="","",IF(COUNTIFS($B$5:$B$44,B34,$C$5:$C$44,C34)&gt;1,"CHECK",""))</x:f>
      </x:c>
      <x:c r="T34" s="84" t="str">
        <x:f>IF(A34="","",IF(COUNTIF('Wave Planner'!$A$5:$A$44,B34)=0,"MISSING",""))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61"/>
      <x:c r="O35" s="61"/>
      <x:c r="P35" s="26"/>
      <x:c r="Q35" s="26"/>
      <x:c r="R35" s="26"/>
      <x:c r="S35" s="84" t="str">
        <x:f>IF(A35="","",IF(COUNTIFS($B$5:$B$44,B35,$C$5:$C$44,C35)&gt;1,"CHECK",""))</x:f>
      </x:c>
      <x:c r="T35" s="84" t="str">
        <x:f>IF(A35="","",IF(COUNTIF('Wave Planner'!$A$5:$A$44,B35)=0,"MISSING",""))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61"/>
      <x:c r="O36" s="61"/>
      <x:c r="P36" s="26"/>
      <x:c r="Q36" s="26"/>
      <x:c r="R36" s="26"/>
      <x:c r="S36" s="84" t="str">
        <x:f>IF(A36="","",IF(COUNTIFS($B$5:$B$44,B36,$C$5:$C$44,C36)&gt;1,"CHECK",""))</x:f>
      </x:c>
      <x:c r="T36" s="84" t="str">
        <x:f>IF(A36="","",IF(COUNTIF('Wave Planner'!$A$5:$A$44,B36)=0,"MISSING",""))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61"/>
      <x:c r="O37" s="61"/>
      <x:c r="P37" s="26"/>
      <x:c r="Q37" s="26"/>
      <x:c r="R37" s="26"/>
      <x:c r="S37" s="84" t="str">
        <x:f>IF(A37="","",IF(COUNTIFS($B$5:$B$44,B37,$C$5:$C$44,C37)&gt;1,"CHECK",""))</x:f>
      </x:c>
      <x:c r="T37" s="84" t="str">
        <x:f>IF(A37="","",IF(COUNTIF('Wave Planner'!$A$5:$A$44,B37)=0,"MISSING",""))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61"/>
      <x:c r="O38" s="61"/>
      <x:c r="P38" s="26"/>
      <x:c r="Q38" s="26"/>
      <x:c r="R38" s="26"/>
      <x:c r="S38" s="84" t="str">
        <x:f>IF(A38="","",IF(COUNTIFS($B$5:$B$44,B38,$C$5:$C$44,C38)&gt;1,"CHECK",""))</x:f>
      </x:c>
      <x:c r="T38" s="84" t="str">
        <x:f>IF(A38="","",IF(COUNTIF('Wave Planner'!$A$5:$A$44,B38)=0,"MISSING",""))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61"/>
      <x:c r="O39" s="61"/>
      <x:c r="P39" s="26"/>
      <x:c r="Q39" s="26"/>
      <x:c r="R39" s="26"/>
      <x:c r="S39" s="84" t="str">
        <x:f>IF(A39="","",IF(COUNTIFS($B$5:$B$44,B39,$C$5:$C$44,C39)&gt;1,"CHECK",""))</x:f>
      </x:c>
      <x:c r="T39" s="84" t="str">
        <x:f>IF(A39="","",IF(COUNTIF('Wave Planner'!$A$5:$A$44,B39)=0,"MISSING",""))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61"/>
      <x:c r="O40" s="61"/>
      <x:c r="P40" s="26"/>
      <x:c r="Q40" s="26"/>
      <x:c r="R40" s="26"/>
      <x:c r="S40" s="84" t="str">
        <x:f>IF(A40="","",IF(COUNTIFS($B$5:$B$44,B40,$C$5:$C$44,C40)&gt;1,"CHECK",""))</x:f>
      </x:c>
      <x:c r="T40" s="84" t="str">
        <x:f>IF(A40="","",IF(COUNTIF('Wave Planner'!$A$5:$A$44,B40)=0,"MISSING",""))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61"/>
      <x:c r="O41" s="61"/>
      <x:c r="P41" s="26"/>
      <x:c r="Q41" s="26"/>
      <x:c r="R41" s="26"/>
      <x:c r="S41" s="84" t="str">
        <x:f>IF(A41="","",IF(COUNTIFS($B$5:$B$44,B41,$C$5:$C$44,C41)&gt;1,"CHECK",""))</x:f>
      </x:c>
      <x:c r="T41" s="84" t="str">
        <x:f>IF(A41="","",IF(COUNTIF('Wave Planner'!$A$5:$A$44,B41)=0,"MISSING",""))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61"/>
      <x:c r="O42" s="61"/>
      <x:c r="P42" s="26"/>
      <x:c r="Q42" s="26"/>
      <x:c r="R42" s="26"/>
      <x:c r="S42" s="84" t="str">
        <x:f>IF(A42="","",IF(COUNTIFS($B$5:$B$44,B42,$C$5:$C$44,C42)&gt;1,"CHECK",""))</x:f>
      </x:c>
      <x:c r="T42" s="84" t="str">
        <x:f>IF(A42="","",IF(COUNTIF('Wave Planner'!$A$5:$A$44,B42)=0,"MISSING",""))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61"/>
      <x:c r="O43" s="61"/>
      <x:c r="P43" s="26"/>
      <x:c r="Q43" s="26"/>
      <x:c r="R43" s="26"/>
      <x:c r="S43" s="84" t="str">
        <x:f>IF(A43="","",IF(COUNTIFS($B$5:$B$44,B43,$C$5:$C$44,C43)&gt;1,"CHECK",""))</x:f>
      </x:c>
      <x:c r="T43" s="84" t="str">
        <x:f>IF(A43="","",IF(COUNTIF('Wave Planner'!$A$5:$A$44,B43)=0,"MISSING",""))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61"/>
      <x:c r="O44" s="61"/>
      <x:c r="P44" s="26"/>
      <x:c r="Q44" s="26"/>
      <x:c r="R44" s="26"/>
      <x:c r="S44" s="84" t="str">
        <x:f>IF(A44="","",IF(COUNTIFS($B$5:$B$44,B44,$C$5:$C$44,C44)&gt;1,"CHECK",""))</x:f>
      </x:c>
      <x:c r="T44" s="84" t="str">
        <x:f>IF(A44="","",IF(COUNTIF('Wave Planner'!$A$5:$A$44,B44)=0,"MISSING",""))</x:f>
      </x:c>
    </x:row>
  </x:sheetData>
  <x:mergeCells>
    <x:mergeCell ref="A1:T1"/>
    <x:mergeCell ref="A2:T2"/>
    <x:mergeCell ref="A3:T3"/>
  </x:mergeCells>
  <x:dataValidations count="4">
    <x:dataValidation type="list" sqref="L5:L44">
      <x:formula1>"Yes,No"</x:formula1>
    </x:dataValidation>
    <x:dataValidation type="list" sqref="E5:E44">
      <x:formula1>"DEV,TEST,QA,UAT,STAGE,PROD,DR,TRAINING,OTHER"</x:formula1>
    </x:dataValidation>
    <x:dataValidation type="list" sqref="H5:H44">
      <x:formula1>"Application Dependency,Shared Database,Shared Storage,Integration,Business Process,Common Outage,Common Vendor,Technical Batch,Other"</x:formula1>
    </x:dataValidation>
    <x:dataValidation type="list" sqref="Q5:Q44">
      <x:formula1>"Draft,Planned,Preparing,Replicating,Ready,In Cutover,Validating,Complete,Blocked"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1" max="11" width="18" hidden="0" customWidth="1"/>
    <x:col min="4" max="4" width="28" hidden="0" customWidth="1"/>
    <x:col min="6" max="6" width="18" hidden="0" customWidth="1"/>
    <x:col min="12" max="12" width="20" hidden="0" customWidth="1"/>
  </x:cols>
  <x:sheetData>
    <x:row r="1" ht="28" customHeight="1">
      <x:c r="A1" s="6" t="str">
        <x:v>WAVE READINESS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30" customHeight="1">
      <x:c r="A2" s="12" t="str">
        <x:v>Use gate-based readiness control so a wave cannot appear ready while mandatory prerequisites remain unsatisfied.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</x:row>
    <x:row r="4" ht="36" customHeight="1">
      <x:c r="A4" s="20" t="str">
        <x:v>Readiness ID</x:v>
      </x:c>
      <x:c r="B4" s="20" t="str">
        <x:v>Wave ID</x:v>
      </x:c>
      <x:c r="C4" s="20" t="str">
        <x:v>Move Group ID</x:v>
      </x:c>
      <x:c r="D4" s="20" t="str">
        <x:v>Readiness Domain</x:v>
      </x:c>
      <x:c r="E4" s="20" t="str">
        <x:v>Requirement / Gate</x:v>
      </x:c>
      <x:c r="F4" s="20" t="str">
        <x:v>Required?</x:v>
      </x:c>
      <x:c r="G4" s="20" t="str">
        <x:v>Owner</x:v>
      </x:c>
      <x:c r="H4" s="20" t="str">
        <x:v>Evidence Required</x:v>
      </x:c>
      <x:c r="I4" s="20" t="str">
        <x:v>Evidence Reference</x:v>
      </x:c>
      <x:c r="J4" s="20" t="str">
        <x:v>Due Date</x:v>
      </x:c>
      <x:c r="K4" s="20" t="str">
        <x:v>Status</x:v>
      </x:c>
      <x:c r="L4" s="20" t="str">
        <x:v>Blocking?</x:v>
      </x:c>
      <x:c r="M4" s="20" t="str">
        <x:v>Exception Approver</x:v>
      </x:c>
      <x:c r="N4" s="20" t="str">
        <x:v>Exception Expiry</x:v>
      </x:c>
      <x:c r="O4" s="20" t="str">
        <x:v>Comments</x:v>
      </x:c>
      <x:c r="P4" s="20" t="str">
        <x:v>Overdue?</x:v>
      </x:c>
      <x:c r="Q4" s="20" t="str">
        <x:v>Blocking Failure?</x:v>
      </x:c>
    </x:row>
    <x:row r="5">
      <x:c r="A5" s="58" t="str">
        <x:v>RDY-003-017</x:v>
      </x:c>
      <x:c r="B5" s="58" t="str">
        <x:v>WAV-003</x:v>
      </x:c>
      <x:c r="C5" s="58" t="str">
        <x:v>MG-003B</x:v>
      </x:c>
      <x:c r="D5" s="58" t="str">
        <x:v>Network</x:v>
      </x:c>
      <x:c r="E5" s="58" t="str">
        <x:v>Production firewall rules approved and implemented</x:v>
      </x:c>
      <x:c r="F5" s="58" t="str">
        <x:v>Required</x:v>
      </x:c>
      <x:c r="G5" s="58" t="str">
        <x:v>Network Team</x:v>
      </x:c>
      <x:c r="H5" s="58" t="str">
        <x:v>Approved change + connectivity test</x:v>
      </x:c>
      <x:c r="I5" s="58" t="str">
        <x:v>CHG-4382</x:v>
      </x:c>
      <x:c r="J5" s="80" t="n">
        <x:v>46275</x:v>
      </x:c>
      <x:c r="K5" s="58" t="str">
        <x:v>In Progress</x:v>
      </x:c>
      <x:c r="L5" s="58" t="str">
        <x:v>Yes</x:v>
      </x:c>
      <x:c r="M5" s="58"/>
      <x:c r="N5" s="80"/>
      <x:c r="O5" s="58" t="str">
        <x:v>SAMPLE – must clear before Go/No-Go.</x:v>
      </x:c>
      <x:c r="P5" s="84" t="str">
        <x:f>IF(A5="","",IF(AND(J5&lt;TODAY(),J5&lt;&gt;"",K5&lt;&gt;"Passed",K5&lt;&gt;"N/A",K5&lt;&gt;"Exception Accepted"),"OVERDUE",""))</x:f>
      </x:c>
      <x:c r="Q5" s="84" t="str">
        <x:f>IF(A5="","",IF(AND(L5="Yes",OR(K5="Failed",K5="Not Started",K5="In Progress")),"BLOCKING",""))</x:f>
        <x:v>BLOCKING</x:v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81"/>
      <x:c r="K6" s="26"/>
      <x:c r="L6" s="26"/>
      <x:c r="M6" s="26"/>
      <x:c r="N6" s="81"/>
      <x:c r="O6" s="26"/>
      <x:c r="P6" s="84" t="str">
        <x:f>IF(A6="","",IF(AND(J6&lt;TODAY(),J6&lt;&gt;"",K6&lt;&gt;"Passed",K6&lt;&gt;"N/A",K6&lt;&gt;"Exception Accepted"),"OVERDUE",""))</x:f>
      </x:c>
      <x:c r="Q6" s="84" t="str">
        <x:f>IF(A6="","",IF(AND(L6="Yes",OR(K6="Failed",K6="Not Started",K6="In Progress")),"BLOCKING",""))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81"/>
      <x:c r="K7" s="26"/>
      <x:c r="L7" s="26"/>
      <x:c r="M7" s="26"/>
      <x:c r="N7" s="81"/>
      <x:c r="O7" s="26"/>
      <x:c r="P7" s="84" t="str">
        <x:f>IF(A7="","",IF(AND(J7&lt;TODAY(),J7&lt;&gt;"",K7&lt;&gt;"Passed",K7&lt;&gt;"N/A",K7&lt;&gt;"Exception Accepted"),"OVERDUE",""))</x:f>
      </x:c>
      <x:c r="Q7" s="84" t="str">
        <x:f>IF(A7="","",IF(AND(L7="Yes",OR(K7="Failed",K7="Not Started",K7="In Progress")),"BLOCKING",""))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81"/>
      <x:c r="K8" s="26"/>
      <x:c r="L8" s="26"/>
      <x:c r="M8" s="26"/>
      <x:c r="N8" s="81"/>
      <x:c r="O8" s="26"/>
      <x:c r="P8" s="84" t="str">
        <x:f>IF(A8="","",IF(AND(J8&lt;TODAY(),J8&lt;&gt;"",K8&lt;&gt;"Passed",K8&lt;&gt;"N/A",K8&lt;&gt;"Exception Accepted"),"OVERDUE",""))</x:f>
      </x:c>
      <x:c r="Q8" s="84" t="str">
        <x:f>IF(A8="","",IF(AND(L8="Yes",OR(K8="Failed",K8="Not Started",K8="In Progress")),"BLOCKING",""))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81"/>
      <x:c r="K9" s="26"/>
      <x:c r="L9" s="26"/>
      <x:c r="M9" s="26"/>
      <x:c r="N9" s="81"/>
      <x:c r="O9" s="26"/>
      <x:c r="P9" s="84" t="str">
        <x:f>IF(A9="","",IF(AND(J9&lt;TODAY(),J9&lt;&gt;"",K9&lt;&gt;"Passed",K9&lt;&gt;"N/A",K9&lt;&gt;"Exception Accepted"),"OVERDUE",""))</x:f>
      </x:c>
      <x:c r="Q9" s="84" t="str">
        <x:f>IF(A9="","",IF(AND(L9="Yes",OR(K9="Failed",K9="Not Started",K9="In Progress")),"BLOCKING",""))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81"/>
      <x:c r="K10" s="26"/>
      <x:c r="L10" s="26"/>
      <x:c r="M10" s="26"/>
      <x:c r="N10" s="81"/>
      <x:c r="O10" s="26"/>
      <x:c r="P10" s="84" t="str">
        <x:f>IF(A10="","",IF(AND(J10&lt;TODAY(),J10&lt;&gt;"",K10&lt;&gt;"Passed",K10&lt;&gt;"N/A",K10&lt;&gt;"Exception Accepted"),"OVERDUE",""))</x:f>
      </x:c>
      <x:c r="Q10" s="84" t="str">
        <x:f>IF(A10="","",IF(AND(L10="Yes",OR(K10="Failed",K10="Not Started",K10="In Progress")),"BLOCKING",""))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81"/>
      <x:c r="K11" s="26"/>
      <x:c r="L11" s="26"/>
      <x:c r="M11" s="26"/>
      <x:c r="N11" s="81"/>
      <x:c r="O11" s="26"/>
      <x:c r="P11" s="84" t="str">
        <x:f>IF(A11="","",IF(AND(J11&lt;TODAY(),J11&lt;&gt;"",K11&lt;&gt;"Passed",K11&lt;&gt;"N/A",K11&lt;&gt;"Exception Accepted"),"OVERDUE",""))</x:f>
      </x:c>
      <x:c r="Q11" s="84" t="str">
        <x:f>IF(A11="","",IF(AND(L11="Yes",OR(K11="Failed",K11="Not Started",K11="In Progress")),"BLOCKING",""))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81"/>
      <x:c r="K12" s="26"/>
      <x:c r="L12" s="26"/>
      <x:c r="M12" s="26"/>
      <x:c r="N12" s="81"/>
      <x:c r="O12" s="26"/>
      <x:c r="P12" s="84" t="str">
        <x:f>IF(A12="","",IF(AND(J12&lt;TODAY(),J12&lt;&gt;"",K12&lt;&gt;"Passed",K12&lt;&gt;"N/A",K12&lt;&gt;"Exception Accepted"),"OVERDUE",""))</x:f>
      </x:c>
      <x:c r="Q12" s="84" t="str">
        <x:f>IF(A12="","",IF(AND(L12="Yes",OR(K12="Failed",K12="Not Started",K12="In Progress")),"BLOCKING",""))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81"/>
      <x:c r="K13" s="26"/>
      <x:c r="L13" s="26"/>
      <x:c r="M13" s="26"/>
      <x:c r="N13" s="81"/>
      <x:c r="O13" s="26"/>
      <x:c r="P13" s="84" t="str">
        <x:f>IF(A13="","",IF(AND(J13&lt;TODAY(),J13&lt;&gt;"",K13&lt;&gt;"Passed",K13&lt;&gt;"N/A",K13&lt;&gt;"Exception Accepted"),"OVERDUE",""))</x:f>
      </x:c>
      <x:c r="Q13" s="84" t="str">
        <x:f>IF(A13="","",IF(AND(L13="Yes",OR(K13="Failed",K13="Not Started",K13="In Progress")),"BLOCKING",""))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81"/>
      <x:c r="K14" s="26"/>
      <x:c r="L14" s="26"/>
      <x:c r="M14" s="26"/>
      <x:c r="N14" s="81"/>
      <x:c r="O14" s="26"/>
      <x:c r="P14" s="84" t="str">
        <x:f>IF(A14="","",IF(AND(J14&lt;TODAY(),J14&lt;&gt;"",K14&lt;&gt;"Passed",K14&lt;&gt;"N/A",K14&lt;&gt;"Exception Accepted"),"OVERDUE",""))</x:f>
      </x:c>
      <x:c r="Q14" s="84" t="str">
        <x:f>IF(A14="","",IF(AND(L14="Yes",OR(K14="Failed",K14="Not Started",K14="In Progress")),"BLOCKING",""))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81"/>
      <x:c r="K15" s="26"/>
      <x:c r="L15" s="26"/>
      <x:c r="M15" s="26"/>
      <x:c r="N15" s="81"/>
      <x:c r="O15" s="26"/>
      <x:c r="P15" s="84" t="str">
        <x:f>IF(A15="","",IF(AND(J15&lt;TODAY(),J15&lt;&gt;"",K15&lt;&gt;"Passed",K15&lt;&gt;"N/A",K15&lt;&gt;"Exception Accepted"),"OVERDUE",""))</x:f>
      </x:c>
      <x:c r="Q15" s="84" t="str">
        <x:f>IF(A15="","",IF(AND(L15="Yes",OR(K15="Failed",K15="Not Started",K15="In Progress")),"BLOCKING",""))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81"/>
      <x:c r="K16" s="26"/>
      <x:c r="L16" s="26"/>
      <x:c r="M16" s="26"/>
      <x:c r="N16" s="81"/>
      <x:c r="O16" s="26"/>
      <x:c r="P16" s="84" t="str">
        <x:f>IF(A16="","",IF(AND(J16&lt;TODAY(),J16&lt;&gt;"",K16&lt;&gt;"Passed",K16&lt;&gt;"N/A",K16&lt;&gt;"Exception Accepted"),"OVERDUE",""))</x:f>
      </x:c>
      <x:c r="Q16" s="84" t="str">
        <x:f>IF(A16="","",IF(AND(L16="Yes",OR(K16="Failed",K16="Not Started",K16="In Progress")),"BLOCKING",""))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81"/>
      <x:c r="K17" s="26"/>
      <x:c r="L17" s="26"/>
      <x:c r="M17" s="26"/>
      <x:c r="N17" s="81"/>
      <x:c r="O17" s="26"/>
      <x:c r="P17" s="84" t="str">
        <x:f>IF(A17="","",IF(AND(J17&lt;TODAY(),J17&lt;&gt;"",K17&lt;&gt;"Passed",K17&lt;&gt;"N/A",K17&lt;&gt;"Exception Accepted"),"OVERDUE",""))</x:f>
      </x:c>
      <x:c r="Q17" s="84" t="str">
        <x:f>IF(A17="","",IF(AND(L17="Yes",OR(K17="Failed",K17="Not Started",K17="In Progress")),"BLOCKING",""))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81"/>
      <x:c r="K18" s="26"/>
      <x:c r="L18" s="26"/>
      <x:c r="M18" s="26"/>
      <x:c r="N18" s="81"/>
      <x:c r="O18" s="26"/>
      <x:c r="P18" s="84" t="str">
        <x:f>IF(A18="","",IF(AND(J18&lt;TODAY(),J18&lt;&gt;"",K18&lt;&gt;"Passed",K18&lt;&gt;"N/A",K18&lt;&gt;"Exception Accepted"),"OVERDUE",""))</x:f>
      </x:c>
      <x:c r="Q18" s="84" t="str">
        <x:f>IF(A18="","",IF(AND(L18="Yes",OR(K18="Failed",K18="Not Started",K18="In Progress")),"BLOCKING",""))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81"/>
      <x:c r="K19" s="26"/>
      <x:c r="L19" s="26"/>
      <x:c r="M19" s="26"/>
      <x:c r="N19" s="81"/>
      <x:c r="O19" s="26"/>
      <x:c r="P19" s="84" t="str">
        <x:f>IF(A19="","",IF(AND(J19&lt;TODAY(),J19&lt;&gt;"",K19&lt;&gt;"Passed",K19&lt;&gt;"N/A",K19&lt;&gt;"Exception Accepted"),"OVERDUE",""))</x:f>
      </x:c>
      <x:c r="Q19" s="84" t="str">
        <x:f>IF(A19="","",IF(AND(L19="Yes",OR(K19="Failed",K19="Not Started",K19="In Progress")),"BLOCKING",""))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81"/>
      <x:c r="K20" s="26"/>
      <x:c r="L20" s="26"/>
      <x:c r="M20" s="26"/>
      <x:c r="N20" s="81"/>
      <x:c r="O20" s="26"/>
      <x:c r="P20" s="84" t="str">
        <x:f>IF(A20="","",IF(AND(J20&lt;TODAY(),J20&lt;&gt;"",K20&lt;&gt;"Passed",K20&lt;&gt;"N/A",K20&lt;&gt;"Exception Accepted"),"OVERDUE",""))</x:f>
      </x:c>
      <x:c r="Q20" s="84" t="str">
        <x:f>IF(A20="","",IF(AND(L20="Yes",OR(K20="Failed",K20="Not Started",K20="In Progress")),"BLOCKING",""))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81"/>
      <x:c r="K21" s="26"/>
      <x:c r="L21" s="26"/>
      <x:c r="M21" s="26"/>
      <x:c r="N21" s="81"/>
      <x:c r="O21" s="26"/>
      <x:c r="P21" s="84" t="str">
        <x:f>IF(A21="","",IF(AND(J21&lt;TODAY(),J21&lt;&gt;"",K21&lt;&gt;"Passed",K21&lt;&gt;"N/A",K21&lt;&gt;"Exception Accepted"),"OVERDUE",""))</x:f>
      </x:c>
      <x:c r="Q21" s="84" t="str">
        <x:f>IF(A21="","",IF(AND(L21="Yes",OR(K21="Failed",K21="Not Started",K21="In Progress")),"BLOCKING",""))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81"/>
      <x:c r="K22" s="26"/>
      <x:c r="L22" s="26"/>
      <x:c r="M22" s="26"/>
      <x:c r="N22" s="81"/>
      <x:c r="O22" s="26"/>
      <x:c r="P22" s="84" t="str">
        <x:f>IF(A22="","",IF(AND(J22&lt;TODAY(),J22&lt;&gt;"",K22&lt;&gt;"Passed",K22&lt;&gt;"N/A",K22&lt;&gt;"Exception Accepted"),"OVERDUE",""))</x:f>
      </x:c>
      <x:c r="Q22" s="84" t="str">
        <x:f>IF(A22="","",IF(AND(L22="Yes",OR(K22="Failed",K22="Not Started",K22="In Progress")),"BLOCKING",""))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81"/>
      <x:c r="K23" s="26"/>
      <x:c r="L23" s="26"/>
      <x:c r="M23" s="26"/>
      <x:c r="N23" s="81"/>
      <x:c r="O23" s="26"/>
      <x:c r="P23" s="84" t="str">
        <x:f>IF(A23="","",IF(AND(J23&lt;TODAY(),J23&lt;&gt;"",K23&lt;&gt;"Passed",K23&lt;&gt;"N/A",K23&lt;&gt;"Exception Accepted"),"OVERDUE",""))</x:f>
      </x:c>
      <x:c r="Q23" s="84" t="str">
        <x:f>IF(A23="","",IF(AND(L23="Yes",OR(K23="Failed",K23="Not Started",K23="In Progress")),"BLOCKING",""))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81"/>
      <x:c r="K24" s="26"/>
      <x:c r="L24" s="26"/>
      <x:c r="M24" s="26"/>
      <x:c r="N24" s="81"/>
      <x:c r="O24" s="26"/>
      <x:c r="P24" s="84" t="str">
        <x:f>IF(A24="","",IF(AND(J24&lt;TODAY(),J24&lt;&gt;"",K24&lt;&gt;"Passed",K24&lt;&gt;"N/A",K24&lt;&gt;"Exception Accepted"),"OVERDUE",""))</x:f>
      </x:c>
      <x:c r="Q24" s="84" t="str">
        <x:f>IF(A24="","",IF(AND(L24="Yes",OR(K24="Failed",K24="Not Started",K24="In Progress")),"BLOCKING",""))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81"/>
      <x:c r="K25" s="26"/>
      <x:c r="L25" s="26"/>
      <x:c r="M25" s="26"/>
      <x:c r="N25" s="81"/>
      <x:c r="O25" s="26"/>
      <x:c r="P25" s="84" t="str">
        <x:f>IF(A25="","",IF(AND(J25&lt;TODAY(),J25&lt;&gt;"",K25&lt;&gt;"Passed",K25&lt;&gt;"N/A",K25&lt;&gt;"Exception Accepted"),"OVERDUE",""))</x:f>
      </x:c>
      <x:c r="Q25" s="84" t="str">
        <x:f>IF(A25="","",IF(AND(L25="Yes",OR(K25="Failed",K25="Not Started",K25="In Progress")),"BLOCKING",""))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81"/>
      <x:c r="K26" s="26"/>
      <x:c r="L26" s="26"/>
      <x:c r="M26" s="26"/>
      <x:c r="N26" s="81"/>
      <x:c r="O26" s="26"/>
      <x:c r="P26" s="84" t="str">
        <x:f>IF(A26="","",IF(AND(J26&lt;TODAY(),J26&lt;&gt;"",K26&lt;&gt;"Passed",K26&lt;&gt;"N/A",K26&lt;&gt;"Exception Accepted"),"OVERDUE",""))</x:f>
      </x:c>
      <x:c r="Q26" s="84" t="str">
        <x:f>IF(A26="","",IF(AND(L26="Yes",OR(K26="Failed",K26="Not Started",K26="In Progress")),"BLOCKING",""))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81"/>
      <x:c r="K27" s="26"/>
      <x:c r="L27" s="26"/>
      <x:c r="M27" s="26"/>
      <x:c r="N27" s="81"/>
      <x:c r="O27" s="26"/>
      <x:c r="P27" s="84" t="str">
        <x:f>IF(A27="","",IF(AND(J27&lt;TODAY(),J27&lt;&gt;"",K27&lt;&gt;"Passed",K27&lt;&gt;"N/A",K27&lt;&gt;"Exception Accepted"),"OVERDUE",""))</x:f>
      </x:c>
      <x:c r="Q27" s="84" t="str">
        <x:f>IF(A27="","",IF(AND(L27="Yes",OR(K27="Failed",K27="Not Started",K27="In Progress")),"BLOCKING",""))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81"/>
      <x:c r="K28" s="26"/>
      <x:c r="L28" s="26"/>
      <x:c r="M28" s="26"/>
      <x:c r="N28" s="81"/>
      <x:c r="O28" s="26"/>
      <x:c r="P28" s="84" t="str">
        <x:f>IF(A28="","",IF(AND(J28&lt;TODAY(),J28&lt;&gt;"",K28&lt;&gt;"Passed",K28&lt;&gt;"N/A",K28&lt;&gt;"Exception Accepted"),"OVERDUE",""))</x:f>
      </x:c>
      <x:c r="Q28" s="84" t="str">
        <x:f>IF(A28="","",IF(AND(L28="Yes",OR(K28="Failed",K28="Not Started",K28="In Progress")),"BLOCKING",""))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81"/>
      <x:c r="K29" s="26"/>
      <x:c r="L29" s="26"/>
      <x:c r="M29" s="26"/>
      <x:c r="N29" s="81"/>
      <x:c r="O29" s="26"/>
      <x:c r="P29" s="84" t="str">
        <x:f>IF(A29="","",IF(AND(J29&lt;TODAY(),J29&lt;&gt;"",K29&lt;&gt;"Passed",K29&lt;&gt;"N/A",K29&lt;&gt;"Exception Accepted"),"OVERDUE",""))</x:f>
      </x:c>
      <x:c r="Q29" s="84" t="str">
        <x:f>IF(A29="","",IF(AND(L29="Yes",OR(K29="Failed",K29="Not Started",K29="In Progress")),"BLOCKING",""))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81"/>
      <x:c r="K30" s="26"/>
      <x:c r="L30" s="26"/>
      <x:c r="M30" s="26"/>
      <x:c r="N30" s="81"/>
      <x:c r="O30" s="26"/>
      <x:c r="P30" s="84" t="str">
        <x:f>IF(A30="","",IF(AND(J30&lt;TODAY(),J30&lt;&gt;"",K30&lt;&gt;"Passed",K30&lt;&gt;"N/A",K30&lt;&gt;"Exception Accepted"),"OVERDUE",""))</x:f>
      </x:c>
      <x:c r="Q30" s="84" t="str">
        <x:f>IF(A30="","",IF(AND(L30="Yes",OR(K30="Failed",K30="Not Started",K30="In Progress")),"BLOCKING",""))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81"/>
      <x:c r="K31" s="26"/>
      <x:c r="L31" s="26"/>
      <x:c r="M31" s="26"/>
      <x:c r="N31" s="81"/>
      <x:c r="O31" s="26"/>
      <x:c r="P31" s="84" t="str">
        <x:f>IF(A31="","",IF(AND(J31&lt;TODAY(),J31&lt;&gt;"",K31&lt;&gt;"Passed",K31&lt;&gt;"N/A",K31&lt;&gt;"Exception Accepted"),"OVERDUE",""))</x:f>
      </x:c>
      <x:c r="Q31" s="84" t="str">
        <x:f>IF(A31="","",IF(AND(L31="Yes",OR(K31="Failed",K31="Not Started",K31="In Progress")),"BLOCKING",""))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81"/>
      <x:c r="K32" s="26"/>
      <x:c r="L32" s="26"/>
      <x:c r="M32" s="26"/>
      <x:c r="N32" s="81"/>
      <x:c r="O32" s="26"/>
      <x:c r="P32" s="84" t="str">
        <x:f>IF(A32="","",IF(AND(J32&lt;TODAY(),J32&lt;&gt;"",K32&lt;&gt;"Passed",K32&lt;&gt;"N/A",K32&lt;&gt;"Exception Accepted"),"OVERDUE",""))</x:f>
      </x:c>
      <x:c r="Q32" s="84" t="str">
        <x:f>IF(A32="","",IF(AND(L32="Yes",OR(K32="Failed",K32="Not Started",K32="In Progress")),"BLOCKING",""))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81"/>
      <x:c r="K33" s="26"/>
      <x:c r="L33" s="26"/>
      <x:c r="M33" s="26"/>
      <x:c r="N33" s="81"/>
      <x:c r="O33" s="26"/>
      <x:c r="P33" s="84" t="str">
        <x:f>IF(A33="","",IF(AND(J33&lt;TODAY(),J33&lt;&gt;"",K33&lt;&gt;"Passed",K33&lt;&gt;"N/A",K33&lt;&gt;"Exception Accepted"),"OVERDUE",""))</x:f>
      </x:c>
      <x:c r="Q33" s="84" t="str">
        <x:f>IF(A33="","",IF(AND(L33="Yes",OR(K33="Failed",K33="Not Started",K33="In Progress")),"BLOCKING",""))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81"/>
      <x:c r="K34" s="26"/>
      <x:c r="L34" s="26"/>
      <x:c r="M34" s="26"/>
      <x:c r="N34" s="81"/>
      <x:c r="O34" s="26"/>
      <x:c r="P34" s="84" t="str">
        <x:f>IF(A34="","",IF(AND(J34&lt;TODAY(),J34&lt;&gt;"",K34&lt;&gt;"Passed",K34&lt;&gt;"N/A",K34&lt;&gt;"Exception Accepted"),"OVERDUE",""))</x:f>
      </x:c>
      <x:c r="Q34" s="84" t="str">
        <x:f>IF(A34="","",IF(AND(L34="Yes",OR(K34="Failed",K34="Not Started",K34="In Progress")),"BLOCKING",""))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81"/>
      <x:c r="K35" s="26"/>
      <x:c r="L35" s="26"/>
      <x:c r="M35" s="26"/>
      <x:c r="N35" s="81"/>
      <x:c r="O35" s="26"/>
      <x:c r="P35" s="84" t="str">
        <x:f>IF(A35="","",IF(AND(J35&lt;TODAY(),J35&lt;&gt;"",K35&lt;&gt;"Passed",K35&lt;&gt;"N/A",K35&lt;&gt;"Exception Accepted"),"OVERDUE",""))</x:f>
      </x:c>
      <x:c r="Q35" s="84" t="str">
        <x:f>IF(A35="","",IF(AND(L35="Yes",OR(K35="Failed",K35="Not Started",K35="In Progress")),"BLOCKING",""))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81"/>
      <x:c r="K36" s="26"/>
      <x:c r="L36" s="26"/>
      <x:c r="M36" s="26"/>
      <x:c r="N36" s="81"/>
      <x:c r="O36" s="26"/>
      <x:c r="P36" s="84" t="str">
        <x:f>IF(A36="","",IF(AND(J36&lt;TODAY(),J36&lt;&gt;"",K36&lt;&gt;"Passed",K36&lt;&gt;"N/A",K36&lt;&gt;"Exception Accepted"),"OVERDUE",""))</x:f>
      </x:c>
      <x:c r="Q36" s="84" t="str">
        <x:f>IF(A36="","",IF(AND(L36="Yes",OR(K36="Failed",K36="Not Started",K36="In Progress")),"BLOCKING",""))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81"/>
      <x:c r="K37" s="26"/>
      <x:c r="L37" s="26"/>
      <x:c r="M37" s="26"/>
      <x:c r="N37" s="81"/>
      <x:c r="O37" s="26"/>
      <x:c r="P37" s="84" t="str">
        <x:f>IF(A37="","",IF(AND(J37&lt;TODAY(),J37&lt;&gt;"",K37&lt;&gt;"Passed",K37&lt;&gt;"N/A",K37&lt;&gt;"Exception Accepted"),"OVERDUE",""))</x:f>
      </x:c>
      <x:c r="Q37" s="84" t="str">
        <x:f>IF(A37="","",IF(AND(L37="Yes",OR(K37="Failed",K37="Not Started",K37="In Progress")),"BLOCKING",""))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81"/>
      <x:c r="K38" s="26"/>
      <x:c r="L38" s="26"/>
      <x:c r="M38" s="26"/>
      <x:c r="N38" s="81"/>
      <x:c r="O38" s="26"/>
      <x:c r="P38" s="84" t="str">
        <x:f>IF(A38="","",IF(AND(J38&lt;TODAY(),J38&lt;&gt;"",K38&lt;&gt;"Passed",K38&lt;&gt;"N/A",K38&lt;&gt;"Exception Accepted"),"OVERDUE",""))</x:f>
      </x:c>
      <x:c r="Q38" s="84" t="str">
        <x:f>IF(A38="","",IF(AND(L38="Yes",OR(K38="Failed",K38="Not Started",K38="In Progress")),"BLOCKING",""))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81"/>
      <x:c r="K39" s="26"/>
      <x:c r="L39" s="26"/>
      <x:c r="M39" s="26"/>
      <x:c r="N39" s="81"/>
      <x:c r="O39" s="26"/>
      <x:c r="P39" s="84" t="str">
        <x:f>IF(A39="","",IF(AND(J39&lt;TODAY(),J39&lt;&gt;"",K39&lt;&gt;"Passed",K39&lt;&gt;"N/A",K39&lt;&gt;"Exception Accepted"),"OVERDUE",""))</x:f>
      </x:c>
      <x:c r="Q39" s="84" t="str">
        <x:f>IF(A39="","",IF(AND(L39="Yes",OR(K39="Failed",K39="Not Started",K39="In Progress")),"BLOCKING",""))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81"/>
      <x:c r="K40" s="26"/>
      <x:c r="L40" s="26"/>
      <x:c r="M40" s="26"/>
      <x:c r="N40" s="81"/>
      <x:c r="O40" s="26"/>
      <x:c r="P40" s="84" t="str">
        <x:f>IF(A40="","",IF(AND(J40&lt;TODAY(),J40&lt;&gt;"",K40&lt;&gt;"Passed",K40&lt;&gt;"N/A",K40&lt;&gt;"Exception Accepted"),"OVERDUE",""))</x:f>
      </x:c>
      <x:c r="Q40" s="84" t="str">
        <x:f>IF(A40="","",IF(AND(L40="Yes",OR(K40="Failed",K40="Not Started",K40="In Progress")),"BLOCKING",""))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81"/>
      <x:c r="K41" s="26"/>
      <x:c r="L41" s="26"/>
      <x:c r="M41" s="26"/>
      <x:c r="N41" s="81"/>
      <x:c r="O41" s="26"/>
      <x:c r="P41" s="84" t="str">
        <x:f>IF(A41="","",IF(AND(J41&lt;TODAY(),J41&lt;&gt;"",K41&lt;&gt;"Passed",K41&lt;&gt;"N/A",K41&lt;&gt;"Exception Accepted"),"OVERDUE",""))</x:f>
      </x:c>
      <x:c r="Q41" s="84" t="str">
        <x:f>IF(A41="","",IF(AND(L41="Yes",OR(K41="Failed",K41="Not Started",K41="In Progress")),"BLOCKING",""))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81"/>
      <x:c r="K42" s="26"/>
      <x:c r="L42" s="26"/>
      <x:c r="M42" s="26"/>
      <x:c r="N42" s="81"/>
      <x:c r="O42" s="26"/>
      <x:c r="P42" s="84" t="str">
        <x:f>IF(A42="","",IF(AND(J42&lt;TODAY(),J42&lt;&gt;"",K42&lt;&gt;"Passed",K42&lt;&gt;"N/A",K42&lt;&gt;"Exception Accepted"),"OVERDUE",""))</x:f>
      </x:c>
      <x:c r="Q42" s="84" t="str">
        <x:f>IF(A42="","",IF(AND(L42="Yes",OR(K42="Failed",K42="Not Started",K42="In Progress")),"BLOCKING",""))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81"/>
      <x:c r="K43" s="26"/>
      <x:c r="L43" s="26"/>
      <x:c r="M43" s="26"/>
      <x:c r="N43" s="81"/>
      <x:c r="O43" s="26"/>
      <x:c r="P43" s="84" t="str">
        <x:f>IF(A43="","",IF(AND(J43&lt;TODAY(),J43&lt;&gt;"",K43&lt;&gt;"Passed",K43&lt;&gt;"N/A",K43&lt;&gt;"Exception Accepted"),"OVERDUE",""))</x:f>
      </x:c>
      <x:c r="Q43" s="84" t="str">
        <x:f>IF(A43="","",IF(AND(L43="Yes",OR(K43="Failed",K43="Not Started",K43="In Progress")),"BLOCKING",""))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81"/>
      <x:c r="K44" s="26"/>
      <x:c r="L44" s="26"/>
      <x:c r="M44" s="26"/>
      <x:c r="N44" s="81"/>
      <x:c r="O44" s="26"/>
      <x:c r="P44" s="84" t="str">
        <x:f>IF(A44="","",IF(AND(J44&lt;TODAY(),J44&lt;&gt;"",K44&lt;&gt;"Passed",K44&lt;&gt;"N/A",K44&lt;&gt;"Exception Accepted"),"OVERDUE",""))</x:f>
      </x:c>
      <x:c r="Q44" s="84" t="str">
        <x:f>IF(A44="","",IF(AND(L44="Yes",OR(K44="Failed",K44="Not Started",K44="In Progress")),"BLOCKING",""))</x:f>
      </x:c>
    </x:row>
  </x:sheetData>
  <x:mergeCells>
    <x:mergeCell ref="A1:Q1"/>
    <x:mergeCell ref="A2:Q2"/>
    <x:mergeCell ref="A3:Q3"/>
  </x:mergeCells>
  <x:conditionalFormatting sqref="K5:K44">
    <x:cfRule type="expression" dxfId="11" priority="1">
      <x:formula>K5="Passed"</x:formula>
    </x:cfRule>
    <x:cfRule type="expression" dxfId="12" priority="2">
      <x:formula>K5="Exception Accepted"</x:formula>
    </x:cfRule>
    <x:cfRule type="expression" dxfId="13" priority="3">
      <x:formula>K5="In Progress"</x:formula>
    </x:cfRule>
    <x:cfRule type="expression" dxfId="14" priority="4">
      <x:formula>K5="Failed"</x:formula>
    </x:cfRule>
  </x:conditionalFormatting>
  <x:dataValidations count="4">
    <x:dataValidation type="list" sqref="K5:K44">
      <x:formula1>"Not Started,In Progress,Passed,Failed,Exception Accepted,N/A"</x:formula1>
    </x:dataValidation>
    <x:dataValidation type="list" sqref="D5:D44">
      <x:formula1>"Architecture,Target Build,Network,Security,IAM,DNS,Certificate,Data,Backup,Monitoring,Testing,Change,Business,Vendor,Operations,Other"</x:formula1>
    </x:dataValidation>
    <x:dataValidation type="list" sqref="F5:F44">
      <x:formula1>"Required,Optional,N/A"</x:formula1>
    </x:dataValidation>
    <x:dataValidation type="list" sqref="L5:L44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bd90ba51ed0453f"/>
  </x:tableParts>
</x:worksheet>
</file>

<file path=xl/worksheets/sheet10.xml><?xml version="1.0" encoding="utf-8"?>
<x:worksheet xmlns:x="http://schemas.openxmlformats.org/spreadsheetml/2006/main">
  <x:sheetFormatPr defaultRowHeight="15"/>
  <x:cols>
    <x:col min="16" max="16" width="18" hidden="0" customWidth="1"/>
    <x:col min="5" max="5" width="18" hidden="0" customWidth="1"/>
    <x:col min="17" max="17" width="20" hidden="0" customWidth="1"/>
  </x:cols>
  <x:sheetData>
    <x:row r="1" ht="28" customHeight="1">
      <x:c r="A1" s="6" t="str">
        <x:v>BUILD &amp; CONFIGURATION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</x:row>
    <x:row r="2" ht="30" customHeight="1">
      <x:c r="A2" s="12" t="str">
        <x:v>Track target infrastructure, platform, application and control-plane build activities required before migration.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</x:row>
    <x:row r="4" ht="36" customHeight="1">
      <x:c r="A4" s="20" t="str">
        <x:v>Build Task ID</x:v>
      </x:c>
      <x:c r="B4" s="20" t="str">
        <x:v>Wave ID</x:v>
      </x:c>
      <x:c r="C4" s="20" t="str">
        <x:v>Move Group ID</x:v>
      </x:c>
      <x:c r="D4" s="20" t="str">
        <x:v>Workload ID</x:v>
      </x:c>
      <x:c r="E4" s="20" t="str">
        <x:v>Build Domain</x:v>
      </x:c>
      <x:c r="F4" s="20" t="str">
        <x:v>Target Component</x:v>
      </x:c>
      <x:c r="G4" s="20" t="str">
        <x:v>Task / Configuration</x:v>
      </x:c>
      <x:c r="H4" s="20" t="str">
        <x:v>Target Environment</x:v>
      </x:c>
      <x:c r="I4" s="20" t="str">
        <x:v>Owner</x:v>
      </x:c>
      <x:c r="J4" s="20" t="str">
        <x:v>Predecessor</x:v>
      </x:c>
      <x:c r="K4" s="20" t="str">
        <x:v>Planned Start</x:v>
      </x:c>
      <x:c r="L4" s="20" t="str">
        <x:v>Planned Finish</x:v>
      </x:c>
      <x:c r="M4" s="20" t="str">
        <x:v>Actual Finish</x:v>
      </x:c>
      <x:c r="N4" s="20" t="str">
        <x:v>Validation Method</x:v>
      </x:c>
      <x:c r="O4" s="20" t="str">
        <x:v>Evidence</x:v>
      </x:c>
      <x:c r="P4" s="20" t="str">
        <x:v>Status</x:v>
      </x:c>
      <x:c r="Q4" s="20" t="str">
        <x:v>Blocking?</x:v>
      </x:c>
      <x:c r="R4" s="20" t="str">
        <x:v>Notes</x:v>
      </x:c>
      <x:c r="S4" s="20" t="str">
        <x:v>Overdue?</x:v>
      </x:c>
    </x:row>
    <x:row r="5">
      <x:c r="A5" s="58" t="str">
        <x:v>BLD-042</x:v>
      </x:c>
      <x:c r="B5" s="58" t="str">
        <x:v>WAV-003</x:v>
      </x:c>
      <x:c r="C5" s="58" t="str">
        <x:v>MG-003B</x:v>
      </x:c>
      <x:c r="D5" s="58" t="str">
        <x:v>APP-014</x:v>
      </x:c>
      <x:c r="E5" s="58" t="str">
        <x:v>Database</x:v>
      </x:c>
      <x:c r="F5" s="58" t="str">
        <x:v>Managed Production Database</x:v>
      </x:c>
      <x:c r="G5" s="58" t="str">
        <x:v>Create database, parameter baseline, backup, monitoring and access.</x:v>
      </x:c>
      <x:c r="H5" s="58" t="str">
        <x:v>PROD</x:v>
      </x:c>
      <x:c r="I5" s="58" t="str">
        <x:v>Cloud Database Team</x:v>
      </x:c>
      <x:c r="J5" s="58"/>
      <x:c r="K5" s="80" t="n">
        <x:v>46267</x:v>
      </x:c>
      <x:c r="L5" s="80" t="n">
        <x:v>46272</x:v>
      </x:c>
      <x:c r="M5" s="80"/>
      <x:c r="N5" s="58" t="str">
        <x:v>Connectivity, backup and performance baseline checks</x:v>
      </x:c>
      <x:c r="O5" s="58" t="str">
        <x:v>Build validation report</x:v>
      </x:c>
      <x:c r="P5" s="58" t="str">
        <x:v>In Progress</x:v>
      </x:c>
      <x:c r="Q5" s="58" t="str">
        <x:v>Yes</x:v>
      </x:c>
      <x:c r="R5" s="58" t="str">
        <x:v>SAMPLE</x:v>
      </x:c>
      <x:c r="S5" s="84" t="str">
        <x:f>IF(A5="","",IF(AND(L5&lt;TODAY(),L5&lt;&gt;"",P5&lt;&gt;"Complete",P5&lt;&gt;"N/A"),"OVERDUE",""))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81"/>
      <x:c r="L6" s="81"/>
      <x:c r="M6" s="81"/>
      <x:c r="N6" s="26"/>
      <x:c r="O6" s="26"/>
      <x:c r="P6" s="26"/>
      <x:c r="Q6" s="26"/>
      <x:c r="R6" s="26"/>
      <x:c r="S6" s="84" t="str">
        <x:f>IF(A6="","",IF(AND(L6&lt;TODAY(),L6&lt;&gt;"",P6&lt;&gt;"Complete",P6&lt;&gt;"N/A"),"OVERDUE",""))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81"/>
      <x:c r="L7" s="81"/>
      <x:c r="M7" s="81"/>
      <x:c r="N7" s="26"/>
      <x:c r="O7" s="26"/>
      <x:c r="P7" s="26"/>
      <x:c r="Q7" s="26"/>
      <x:c r="R7" s="26"/>
      <x:c r="S7" s="84" t="str">
        <x:f>IF(A7="","",IF(AND(L7&lt;TODAY(),L7&lt;&gt;"",P7&lt;&gt;"Complete",P7&lt;&gt;"N/A"),"OVERDUE",""))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81"/>
      <x:c r="L8" s="81"/>
      <x:c r="M8" s="81"/>
      <x:c r="N8" s="26"/>
      <x:c r="O8" s="26"/>
      <x:c r="P8" s="26"/>
      <x:c r="Q8" s="26"/>
      <x:c r="R8" s="26"/>
      <x:c r="S8" s="84" t="str">
        <x:f>IF(A8="","",IF(AND(L8&lt;TODAY(),L8&lt;&gt;"",P8&lt;&gt;"Complete",P8&lt;&gt;"N/A"),"OVERDUE",""))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81"/>
      <x:c r="L9" s="81"/>
      <x:c r="M9" s="81"/>
      <x:c r="N9" s="26"/>
      <x:c r="O9" s="26"/>
      <x:c r="P9" s="26"/>
      <x:c r="Q9" s="26"/>
      <x:c r="R9" s="26"/>
      <x:c r="S9" s="84" t="str">
        <x:f>IF(A9="","",IF(AND(L9&lt;TODAY(),L9&lt;&gt;"",P9&lt;&gt;"Complete",P9&lt;&gt;"N/A"),"OVERDUE",""))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81"/>
      <x:c r="L10" s="81"/>
      <x:c r="M10" s="81"/>
      <x:c r="N10" s="26"/>
      <x:c r="O10" s="26"/>
      <x:c r="P10" s="26"/>
      <x:c r="Q10" s="26"/>
      <x:c r="R10" s="26"/>
      <x:c r="S10" s="84" t="str">
        <x:f>IF(A10="","",IF(AND(L10&lt;TODAY(),L10&lt;&gt;"",P10&lt;&gt;"Complete",P10&lt;&gt;"N/A"),"OVERDUE",""))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81"/>
      <x:c r="L11" s="81"/>
      <x:c r="M11" s="81"/>
      <x:c r="N11" s="26"/>
      <x:c r="O11" s="26"/>
      <x:c r="P11" s="26"/>
      <x:c r="Q11" s="26"/>
      <x:c r="R11" s="26"/>
      <x:c r="S11" s="84" t="str">
        <x:f>IF(A11="","",IF(AND(L11&lt;TODAY(),L11&lt;&gt;"",P11&lt;&gt;"Complete",P11&lt;&gt;"N/A"),"OVERDUE",""))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81"/>
      <x:c r="L12" s="81"/>
      <x:c r="M12" s="81"/>
      <x:c r="N12" s="26"/>
      <x:c r="O12" s="26"/>
      <x:c r="P12" s="26"/>
      <x:c r="Q12" s="26"/>
      <x:c r="R12" s="26"/>
      <x:c r="S12" s="84" t="str">
        <x:f>IF(A12="","",IF(AND(L12&lt;TODAY(),L12&lt;&gt;"",P12&lt;&gt;"Complete",P12&lt;&gt;"N/A"),"OVERDUE",""))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81"/>
      <x:c r="L13" s="81"/>
      <x:c r="M13" s="81"/>
      <x:c r="N13" s="26"/>
      <x:c r="O13" s="26"/>
      <x:c r="P13" s="26"/>
      <x:c r="Q13" s="26"/>
      <x:c r="R13" s="26"/>
      <x:c r="S13" s="84" t="str">
        <x:f>IF(A13="","",IF(AND(L13&lt;TODAY(),L13&lt;&gt;"",P13&lt;&gt;"Complete",P13&lt;&gt;"N/A"),"OVERDUE",""))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81"/>
      <x:c r="L14" s="81"/>
      <x:c r="M14" s="81"/>
      <x:c r="N14" s="26"/>
      <x:c r="O14" s="26"/>
      <x:c r="P14" s="26"/>
      <x:c r="Q14" s="26"/>
      <x:c r="R14" s="26"/>
      <x:c r="S14" s="84" t="str">
        <x:f>IF(A14="","",IF(AND(L14&lt;TODAY(),L14&lt;&gt;"",P14&lt;&gt;"Complete",P14&lt;&gt;"N/A"),"OVERDUE",""))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81"/>
      <x:c r="L15" s="81"/>
      <x:c r="M15" s="81"/>
      <x:c r="N15" s="26"/>
      <x:c r="O15" s="26"/>
      <x:c r="P15" s="26"/>
      <x:c r="Q15" s="26"/>
      <x:c r="R15" s="26"/>
      <x:c r="S15" s="84" t="str">
        <x:f>IF(A15="","",IF(AND(L15&lt;TODAY(),L15&lt;&gt;"",P15&lt;&gt;"Complete",P15&lt;&gt;"N/A"),"OVERDUE",""))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81"/>
      <x:c r="L16" s="81"/>
      <x:c r="M16" s="81"/>
      <x:c r="N16" s="26"/>
      <x:c r="O16" s="26"/>
      <x:c r="P16" s="26"/>
      <x:c r="Q16" s="26"/>
      <x:c r="R16" s="26"/>
      <x:c r="S16" s="84" t="str">
        <x:f>IF(A16="","",IF(AND(L16&lt;TODAY(),L16&lt;&gt;"",P16&lt;&gt;"Complete",P16&lt;&gt;"N/A"),"OVERDUE",""))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81"/>
      <x:c r="L17" s="81"/>
      <x:c r="M17" s="81"/>
      <x:c r="N17" s="26"/>
      <x:c r="O17" s="26"/>
      <x:c r="P17" s="26"/>
      <x:c r="Q17" s="26"/>
      <x:c r="R17" s="26"/>
      <x:c r="S17" s="84" t="str">
        <x:f>IF(A17="","",IF(AND(L17&lt;TODAY(),L17&lt;&gt;"",P17&lt;&gt;"Complete",P17&lt;&gt;"N/A"),"OVERDUE",""))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81"/>
      <x:c r="L18" s="81"/>
      <x:c r="M18" s="81"/>
      <x:c r="N18" s="26"/>
      <x:c r="O18" s="26"/>
      <x:c r="P18" s="26"/>
      <x:c r="Q18" s="26"/>
      <x:c r="R18" s="26"/>
      <x:c r="S18" s="84" t="str">
        <x:f>IF(A18="","",IF(AND(L18&lt;TODAY(),L18&lt;&gt;"",P18&lt;&gt;"Complete",P18&lt;&gt;"N/A"),"OVERDUE",""))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81"/>
      <x:c r="L19" s="81"/>
      <x:c r="M19" s="81"/>
      <x:c r="N19" s="26"/>
      <x:c r="O19" s="26"/>
      <x:c r="P19" s="26"/>
      <x:c r="Q19" s="26"/>
      <x:c r="R19" s="26"/>
      <x:c r="S19" s="84" t="str">
        <x:f>IF(A19="","",IF(AND(L19&lt;TODAY(),L19&lt;&gt;"",P19&lt;&gt;"Complete",P19&lt;&gt;"N/A"),"OVERDUE",""))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81"/>
      <x:c r="L20" s="81"/>
      <x:c r="M20" s="81"/>
      <x:c r="N20" s="26"/>
      <x:c r="O20" s="26"/>
      <x:c r="P20" s="26"/>
      <x:c r="Q20" s="26"/>
      <x:c r="R20" s="26"/>
      <x:c r="S20" s="84" t="str">
        <x:f>IF(A20="","",IF(AND(L20&lt;TODAY(),L20&lt;&gt;"",P20&lt;&gt;"Complete",P20&lt;&gt;"N/A"),"OVERDUE",""))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81"/>
      <x:c r="L21" s="81"/>
      <x:c r="M21" s="81"/>
      <x:c r="N21" s="26"/>
      <x:c r="O21" s="26"/>
      <x:c r="P21" s="26"/>
      <x:c r="Q21" s="26"/>
      <x:c r="R21" s="26"/>
      <x:c r="S21" s="84" t="str">
        <x:f>IF(A21="","",IF(AND(L21&lt;TODAY(),L21&lt;&gt;"",P21&lt;&gt;"Complete",P21&lt;&gt;"N/A"),"OVERDUE",""))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81"/>
      <x:c r="L22" s="81"/>
      <x:c r="M22" s="81"/>
      <x:c r="N22" s="26"/>
      <x:c r="O22" s="26"/>
      <x:c r="P22" s="26"/>
      <x:c r="Q22" s="26"/>
      <x:c r="R22" s="26"/>
      <x:c r="S22" s="84" t="str">
        <x:f>IF(A22="","",IF(AND(L22&lt;TODAY(),L22&lt;&gt;"",P22&lt;&gt;"Complete",P22&lt;&gt;"N/A"),"OVERDUE",""))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81"/>
      <x:c r="L23" s="81"/>
      <x:c r="M23" s="81"/>
      <x:c r="N23" s="26"/>
      <x:c r="O23" s="26"/>
      <x:c r="P23" s="26"/>
      <x:c r="Q23" s="26"/>
      <x:c r="R23" s="26"/>
      <x:c r="S23" s="84" t="str">
        <x:f>IF(A23="","",IF(AND(L23&lt;TODAY(),L23&lt;&gt;"",P23&lt;&gt;"Complete",P23&lt;&gt;"N/A"),"OVERDUE",""))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81"/>
      <x:c r="L24" s="81"/>
      <x:c r="M24" s="81"/>
      <x:c r="N24" s="26"/>
      <x:c r="O24" s="26"/>
      <x:c r="P24" s="26"/>
      <x:c r="Q24" s="26"/>
      <x:c r="R24" s="26"/>
      <x:c r="S24" s="84" t="str">
        <x:f>IF(A24="","",IF(AND(L24&lt;TODAY(),L24&lt;&gt;"",P24&lt;&gt;"Complete",P24&lt;&gt;"N/A"),"OVERDUE",""))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81"/>
      <x:c r="L25" s="81"/>
      <x:c r="M25" s="81"/>
      <x:c r="N25" s="26"/>
      <x:c r="O25" s="26"/>
      <x:c r="P25" s="26"/>
      <x:c r="Q25" s="26"/>
      <x:c r="R25" s="26"/>
      <x:c r="S25" s="84" t="str">
        <x:f>IF(A25="","",IF(AND(L25&lt;TODAY(),L25&lt;&gt;"",P25&lt;&gt;"Complete",P25&lt;&gt;"N/A"),"OVERDUE",""))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81"/>
      <x:c r="L26" s="81"/>
      <x:c r="M26" s="81"/>
      <x:c r="N26" s="26"/>
      <x:c r="O26" s="26"/>
      <x:c r="P26" s="26"/>
      <x:c r="Q26" s="26"/>
      <x:c r="R26" s="26"/>
      <x:c r="S26" s="84" t="str">
        <x:f>IF(A26="","",IF(AND(L26&lt;TODAY(),L26&lt;&gt;"",P26&lt;&gt;"Complete",P26&lt;&gt;"N/A"),"OVERDUE",""))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81"/>
      <x:c r="L27" s="81"/>
      <x:c r="M27" s="81"/>
      <x:c r="N27" s="26"/>
      <x:c r="O27" s="26"/>
      <x:c r="P27" s="26"/>
      <x:c r="Q27" s="26"/>
      <x:c r="R27" s="26"/>
      <x:c r="S27" s="84" t="str">
        <x:f>IF(A27="","",IF(AND(L27&lt;TODAY(),L27&lt;&gt;"",P27&lt;&gt;"Complete",P27&lt;&gt;"N/A"),"OVERDUE",""))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81"/>
      <x:c r="L28" s="81"/>
      <x:c r="M28" s="81"/>
      <x:c r="N28" s="26"/>
      <x:c r="O28" s="26"/>
      <x:c r="P28" s="26"/>
      <x:c r="Q28" s="26"/>
      <x:c r="R28" s="26"/>
      <x:c r="S28" s="84" t="str">
        <x:f>IF(A28="","",IF(AND(L28&lt;TODAY(),L28&lt;&gt;"",P28&lt;&gt;"Complete",P28&lt;&gt;"N/A"),"OVERDUE",""))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81"/>
      <x:c r="L29" s="81"/>
      <x:c r="M29" s="81"/>
      <x:c r="N29" s="26"/>
      <x:c r="O29" s="26"/>
      <x:c r="P29" s="26"/>
      <x:c r="Q29" s="26"/>
      <x:c r="R29" s="26"/>
      <x:c r="S29" s="84" t="str">
        <x:f>IF(A29="","",IF(AND(L29&lt;TODAY(),L29&lt;&gt;"",P29&lt;&gt;"Complete",P29&lt;&gt;"N/A"),"OVERDUE",""))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81"/>
      <x:c r="L30" s="81"/>
      <x:c r="M30" s="81"/>
      <x:c r="N30" s="26"/>
      <x:c r="O30" s="26"/>
      <x:c r="P30" s="26"/>
      <x:c r="Q30" s="26"/>
      <x:c r="R30" s="26"/>
      <x:c r="S30" s="84" t="str">
        <x:f>IF(A30="","",IF(AND(L30&lt;TODAY(),L30&lt;&gt;"",P30&lt;&gt;"Complete",P30&lt;&gt;"N/A"),"OVERDUE",""))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81"/>
      <x:c r="L31" s="81"/>
      <x:c r="M31" s="81"/>
      <x:c r="N31" s="26"/>
      <x:c r="O31" s="26"/>
      <x:c r="P31" s="26"/>
      <x:c r="Q31" s="26"/>
      <x:c r="R31" s="26"/>
      <x:c r="S31" s="84" t="str">
        <x:f>IF(A31="","",IF(AND(L31&lt;TODAY(),L31&lt;&gt;"",P31&lt;&gt;"Complete",P31&lt;&gt;"N/A"),"OVERDUE",""))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81"/>
      <x:c r="L32" s="81"/>
      <x:c r="M32" s="81"/>
      <x:c r="N32" s="26"/>
      <x:c r="O32" s="26"/>
      <x:c r="P32" s="26"/>
      <x:c r="Q32" s="26"/>
      <x:c r="R32" s="26"/>
      <x:c r="S32" s="84" t="str">
        <x:f>IF(A32="","",IF(AND(L32&lt;TODAY(),L32&lt;&gt;"",P32&lt;&gt;"Complete",P32&lt;&gt;"N/A"),"OVERDUE",""))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81"/>
      <x:c r="L33" s="81"/>
      <x:c r="M33" s="81"/>
      <x:c r="N33" s="26"/>
      <x:c r="O33" s="26"/>
      <x:c r="P33" s="26"/>
      <x:c r="Q33" s="26"/>
      <x:c r="R33" s="26"/>
      <x:c r="S33" s="84" t="str">
        <x:f>IF(A33="","",IF(AND(L33&lt;TODAY(),L33&lt;&gt;"",P33&lt;&gt;"Complete",P33&lt;&gt;"N/A"),"OVERDUE",""))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81"/>
      <x:c r="L34" s="81"/>
      <x:c r="M34" s="81"/>
      <x:c r="N34" s="26"/>
      <x:c r="O34" s="26"/>
      <x:c r="P34" s="26"/>
      <x:c r="Q34" s="26"/>
      <x:c r="R34" s="26"/>
      <x:c r="S34" s="84" t="str">
        <x:f>IF(A34="","",IF(AND(L34&lt;TODAY(),L34&lt;&gt;"",P34&lt;&gt;"Complete",P34&lt;&gt;"N/A"),"OVERDUE",""))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81"/>
      <x:c r="L35" s="81"/>
      <x:c r="M35" s="81"/>
      <x:c r="N35" s="26"/>
      <x:c r="O35" s="26"/>
      <x:c r="P35" s="26"/>
      <x:c r="Q35" s="26"/>
      <x:c r="R35" s="26"/>
      <x:c r="S35" s="84" t="str">
        <x:f>IF(A35="","",IF(AND(L35&lt;TODAY(),L35&lt;&gt;"",P35&lt;&gt;"Complete",P35&lt;&gt;"N/A"),"OVERDUE",""))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81"/>
      <x:c r="L36" s="81"/>
      <x:c r="M36" s="81"/>
      <x:c r="N36" s="26"/>
      <x:c r="O36" s="26"/>
      <x:c r="P36" s="26"/>
      <x:c r="Q36" s="26"/>
      <x:c r="R36" s="26"/>
      <x:c r="S36" s="84" t="str">
        <x:f>IF(A36="","",IF(AND(L36&lt;TODAY(),L36&lt;&gt;"",P36&lt;&gt;"Complete",P36&lt;&gt;"N/A"),"OVERDUE",""))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81"/>
      <x:c r="L37" s="81"/>
      <x:c r="M37" s="81"/>
      <x:c r="N37" s="26"/>
      <x:c r="O37" s="26"/>
      <x:c r="P37" s="26"/>
      <x:c r="Q37" s="26"/>
      <x:c r="R37" s="26"/>
      <x:c r="S37" s="84" t="str">
        <x:f>IF(A37="","",IF(AND(L37&lt;TODAY(),L37&lt;&gt;"",P37&lt;&gt;"Complete",P37&lt;&gt;"N/A"),"OVERDUE",""))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81"/>
      <x:c r="L38" s="81"/>
      <x:c r="M38" s="81"/>
      <x:c r="N38" s="26"/>
      <x:c r="O38" s="26"/>
      <x:c r="P38" s="26"/>
      <x:c r="Q38" s="26"/>
      <x:c r="R38" s="26"/>
      <x:c r="S38" s="84" t="str">
        <x:f>IF(A38="","",IF(AND(L38&lt;TODAY(),L38&lt;&gt;"",P38&lt;&gt;"Complete",P38&lt;&gt;"N/A"),"OVERDUE",""))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81"/>
      <x:c r="L39" s="81"/>
      <x:c r="M39" s="81"/>
      <x:c r="N39" s="26"/>
      <x:c r="O39" s="26"/>
      <x:c r="P39" s="26"/>
      <x:c r="Q39" s="26"/>
      <x:c r="R39" s="26"/>
      <x:c r="S39" s="84" t="str">
        <x:f>IF(A39="","",IF(AND(L39&lt;TODAY(),L39&lt;&gt;"",P39&lt;&gt;"Complete",P39&lt;&gt;"N/A"),"OVERDUE",""))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81"/>
      <x:c r="L40" s="81"/>
      <x:c r="M40" s="81"/>
      <x:c r="N40" s="26"/>
      <x:c r="O40" s="26"/>
      <x:c r="P40" s="26"/>
      <x:c r="Q40" s="26"/>
      <x:c r="R40" s="26"/>
      <x:c r="S40" s="84" t="str">
        <x:f>IF(A40="","",IF(AND(L40&lt;TODAY(),L40&lt;&gt;"",P40&lt;&gt;"Complete",P40&lt;&gt;"N/A"),"OVERDUE",""))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81"/>
      <x:c r="L41" s="81"/>
      <x:c r="M41" s="81"/>
      <x:c r="N41" s="26"/>
      <x:c r="O41" s="26"/>
      <x:c r="P41" s="26"/>
      <x:c r="Q41" s="26"/>
      <x:c r="R41" s="26"/>
      <x:c r="S41" s="84" t="str">
        <x:f>IF(A41="","",IF(AND(L41&lt;TODAY(),L41&lt;&gt;"",P41&lt;&gt;"Complete",P41&lt;&gt;"N/A"),"OVERDUE",""))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81"/>
      <x:c r="L42" s="81"/>
      <x:c r="M42" s="81"/>
      <x:c r="N42" s="26"/>
      <x:c r="O42" s="26"/>
      <x:c r="P42" s="26"/>
      <x:c r="Q42" s="26"/>
      <x:c r="R42" s="26"/>
      <x:c r="S42" s="84" t="str">
        <x:f>IF(A42="","",IF(AND(L42&lt;TODAY(),L42&lt;&gt;"",P42&lt;&gt;"Complete",P42&lt;&gt;"N/A"),"OVERDUE",""))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81"/>
      <x:c r="L43" s="81"/>
      <x:c r="M43" s="81"/>
      <x:c r="N43" s="26"/>
      <x:c r="O43" s="26"/>
      <x:c r="P43" s="26"/>
      <x:c r="Q43" s="26"/>
      <x:c r="R43" s="26"/>
      <x:c r="S43" s="84" t="str">
        <x:f>IF(A43="","",IF(AND(L43&lt;TODAY(),L43&lt;&gt;"",P43&lt;&gt;"Complete",P43&lt;&gt;"N/A"),"OVERDUE",""))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81"/>
      <x:c r="L44" s="81"/>
      <x:c r="M44" s="81"/>
      <x:c r="N44" s="26"/>
      <x:c r="O44" s="26"/>
      <x:c r="P44" s="26"/>
      <x:c r="Q44" s="26"/>
      <x:c r="R44" s="26"/>
      <x:c r="S44" s="84" t="str">
        <x:f>IF(A44="","",IF(AND(L44&lt;TODAY(),L44&lt;&gt;"",P44&lt;&gt;"Complete",P44&lt;&gt;"N/A"),"OVERDUE",""))</x:f>
      </x:c>
    </x:row>
  </x:sheetData>
  <x:mergeCells>
    <x:mergeCell ref="A1:S1"/>
    <x:mergeCell ref="A2:S2"/>
    <x:mergeCell ref="A3:S3"/>
  </x:mergeCells>
  <x:dataValidations count="3">
    <x:dataValidation type="list" sqref="P5:P44">
      <x:formula1>"Not Started,In Progress,Complete,Failed,Blocked,N/A"</x:formula1>
    </x:dataValidation>
    <x:dataValidation type="list" sqref="E5:E44">
      <x:formula1>"Compute,Database,Storage,Network,IAM,Security,Monitoring,Backup,Application,Middleware,DNS,Certificate,Other"</x:formula1>
    </x:dataValidation>
    <x:dataValidation type="list" sqref="Q5:Q44">
      <x:formula1>"Yes,No"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6" max="16" width="20" hidden="0" customWidth="1"/>
    <x:col min="7" max="7" width="20" hidden="0" customWidth="1"/>
    <x:col min="9" max="9" width="20" hidden="0" customWidth="1"/>
    <x:col min="15" max="15" width="20" hidden="0" customWidth="1"/>
    <x:col min="19" max="19" width="20" hidden="0" customWidth="1"/>
  </x:cols>
  <x:sheetData>
    <x:row r="1" ht="28" customHeight="1">
      <x:c r="A1" s="6" t="str">
        <x:v>REPLICATION &amp; DATA SYNC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</x:row>
    <x:row r="2" ht="30" customHeight="1">
      <x:c r="A2" s="12" t="str">
        <x:v>Control data movement, replication health, synchronization checkpoints, lag and final-delta readiness.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  <x:c r="V3" s="78"/>
      <x:c r="W3" s="78"/>
      <x:c r="X3" s="78"/>
    </x:row>
    <x:row r="4" ht="36" customHeight="1">
      <x:c r="A4" s="20" t="str">
        <x:v>Replication ID</x:v>
      </x:c>
      <x:c r="B4" s="20" t="str">
        <x:v>Wave ID</x:v>
      </x:c>
      <x:c r="C4" s="20" t="str">
        <x:v>Move Group ID</x:v>
      </x:c>
      <x:c r="D4" s="20" t="str">
        <x:v>Workload ID</x:v>
      </x:c>
      <x:c r="E4" s="20" t="str">
        <x:v>Source</x:v>
      </x:c>
      <x:c r="F4" s="20" t="str">
        <x:v>Target</x:v>
      </x:c>
      <x:c r="G4" s="20" t="str">
        <x:v>Data Type</x:v>
      </x:c>
      <x:c r="H4" s="20" t="str">
        <x:v>Migration / Replication Tool</x:v>
      </x:c>
      <x:c r="I4" s="20" t="str">
        <x:v>Replication Mode</x:v>
      </x:c>
      <x:c r="J4" s="20" t="str">
        <x:v>Replication Start</x:v>
      </x:c>
      <x:c r="K4" s="20" t="str">
        <x:v>Initial Sync Complete</x:v>
      </x:c>
      <x:c r="L4" s="20" t="str">
        <x:v>Current Lag</x:v>
      </x:c>
      <x:c r="M4" s="20" t="str">
        <x:v>Lag Threshold</x:v>
      </x:c>
      <x:c r="N4" s="20" t="str">
        <x:v>Last Checkpoint</x:v>
      </x:c>
      <x:c r="O4" s="20" t="str">
        <x:v>Data Validation Status</x:v>
      </x:c>
      <x:c r="P4" s="20" t="str">
        <x:v>Final Delta Required?</x:v>
      </x:c>
      <x:c r="Q4" s="20" t="str">
        <x:v>Final Delta Start</x:v>
      </x:c>
      <x:c r="R4" s="20" t="str">
        <x:v>Final Delta Complete</x:v>
      </x:c>
      <x:c r="S4" s="20" t="str">
        <x:v>Replication Health</x:v>
      </x:c>
      <x:c r="T4" s="20" t="str">
        <x:v>Cutover Ready?</x:v>
      </x:c>
      <x:c r="U4" s="20" t="str">
        <x:v>Owner</x:v>
      </x:c>
      <x:c r="V4" s="20" t="str">
        <x:v>Evidence / Log</x:v>
      </x:c>
      <x:c r="W4" s="20" t="str">
        <x:v>Notes</x:v>
      </x:c>
      <x:c r="X4" s="20" t="str">
        <x:v>Stale Checkpoint?</x:v>
      </x:c>
    </x:row>
    <x:row r="5">
      <x:c r="A5" s="58" t="str">
        <x:v>REP-009</x:v>
      </x:c>
      <x:c r="B5" s="58" t="str">
        <x:v>WAV-003</x:v>
      </x:c>
      <x:c r="C5" s="58" t="str">
        <x:v>MG-003B</x:v>
      </x:c>
      <x:c r="D5" s="58" t="str">
        <x:v>APP-014</x:v>
      </x:c>
      <x:c r="E5" s="58" t="str">
        <x:v>ONPREM-BILL-DB01</x:v>
      </x:c>
      <x:c r="F5" s="58" t="str">
        <x:v>Managed PROD DB</x:v>
      </x:c>
      <x:c r="G5" s="58" t="str">
        <x:v>Database</x:v>
      </x:c>
      <x:c r="H5" s="58" t="str">
        <x:v>Database migration service</x:v>
      </x:c>
      <x:c r="I5" s="58" t="str">
        <x:v>Continuous</x:v>
      </x:c>
      <x:c r="J5" s="60" t="n">
        <x:v>46270.375</x:v>
      </x:c>
      <x:c r="K5" s="58" t="str">
        <x:v>Yes</x:v>
      </x:c>
      <x:c r="L5" s="58" t="n">
        <x:v>2</x:v>
      </x:c>
      <x:c r="M5" s="58" t="n">
        <x:v>5</x:v>
      </x:c>
      <x:c r="N5" s="60" t="n">
        <x:v>46275.416666666664</x:v>
      </x:c>
      <x:c r="O5" s="58" t="str">
        <x:v>Passed</x:v>
      </x:c>
      <x:c r="P5" s="58" t="str">
        <x:v>Yes</x:v>
      </x:c>
      <x:c r="Q5" s="60"/>
      <x:c r="R5" s="60"/>
      <x:c r="S5" s="58" t="str">
        <x:v>Healthy</x:v>
      </x:c>
      <x:c r="T5" s="84" t="str">
        <x:f>IF(A5="","",IF(AND(OR(S5="Healthy",S5="Complete"),K5="Yes",O5="Passed",L5&lt;=M5),"YES","NO"))</x:f>
        <x:v>YES</x:v>
      </x:c>
      <x:c r="U5" s="58" t="str">
        <x:v>Data Migration Team</x:v>
      </x:c>
      <x:c r="V5" s="58" t="str">
        <x:v>Replication dashboard / validation log</x:v>
      </x:c>
      <x:c r="W5" s="58" t="str">
        <x:v>SAMPLE – lag values expressed in minutes.</x:v>
      </x:c>
      <x:c r="X5" s="84" t="str">
        <x:f>IF(A5="","",IF(AND(N5&lt;&gt;"",NOW()-N5&gt;0.25,S5&lt;&gt;"Complete"),"CHECK",""))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61"/>
      <x:c r="K6" s="26"/>
      <x:c r="L6" s="26"/>
      <x:c r="M6" s="26"/>
      <x:c r="N6" s="61"/>
      <x:c r="O6" s="26"/>
      <x:c r="P6" s="26"/>
      <x:c r="Q6" s="61"/>
      <x:c r="R6" s="61"/>
      <x:c r="S6" s="26"/>
      <x:c r="T6" s="84" t="str">
        <x:f>IF(A6="","",IF(AND(OR(S6="Healthy",S6="Complete"),K6="Yes",O6="Passed",L6&lt;=M6),"YES","NO"))</x:f>
      </x:c>
      <x:c r="U6" s="26"/>
      <x:c r="V6" s="26"/>
      <x:c r="W6" s="26"/>
      <x:c r="X6" s="84" t="str">
        <x:f>IF(A6="","",IF(AND(N6&lt;&gt;"",NOW()-N6&gt;0.25,S6&lt;&gt;"Complete"),"CHECK",""))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61"/>
      <x:c r="K7" s="26"/>
      <x:c r="L7" s="26"/>
      <x:c r="M7" s="26"/>
      <x:c r="N7" s="61"/>
      <x:c r="O7" s="26"/>
      <x:c r="P7" s="26"/>
      <x:c r="Q7" s="61"/>
      <x:c r="R7" s="61"/>
      <x:c r="S7" s="26"/>
      <x:c r="T7" s="84" t="str">
        <x:f>IF(A7="","",IF(AND(OR(S7="Healthy",S7="Complete"),K7="Yes",O7="Passed",L7&lt;=M7),"YES","NO"))</x:f>
      </x:c>
      <x:c r="U7" s="26"/>
      <x:c r="V7" s="26"/>
      <x:c r="W7" s="26"/>
      <x:c r="X7" s="84" t="str">
        <x:f>IF(A7="","",IF(AND(N7&lt;&gt;"",NOW()-N7&gt;0.25,S7&lt;&gt;"Complete"),"CHECK",""))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61"/>
      <x:c r="K8" s="26"/>
      <x:c r="L8" s="26"/>
      <x:c r="M8" s="26"/>
      <x:c r="N8" s="61"/>
      <x:c r="O8" s="26"/>
      <x:c r="P8" s="26"/>
      <x:c r="Q8" s="61"/>
      <x:c r="R8" s="61"/>
      <x:c r="S8" s="26"/>
      <x:c r="T8" s="84" t="str">
        <x:f>IF(A8="","",IF(AND(OR(S8="Healthy",S8="Complete"),K8="Yes",O8="Passed",L8&lt;=M8),"YES","NO"))</x:f>
      </x:c>
      <x:c r="U8" s="26"/>
      <x:c r="V8" s="26"/>
      <x:c r="W8" s="26"/>
      <x:c r="X8" s="84" t="str">
        <x:f>IF(A8="","",IF(AND(N8&lt;&gt;"",NOW()-N8&gt;0.25,S8&lt;&gt;"Complete"),"CHECK",""))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61"/>
      <x:c r="K9" s="26"/>
      <x:c r="L9" s="26"/>
      <x:c r="M9" s="26"/>
      <x:c r="N9" s="61"/>
      <x:c r="O9" s="26"/>
      <x:c r="P9" s="26"/>
      <x:c r="Q9" s="61"/>
      <x:c r="R9" s="61"/>
      <x:c r="S9" s="26"/>
      <x:c r="T9" s="84" t="str">
        <x:f>IF(A9="","",IF(AND(OR(S9="Healthy",S9="Complete"),K9="Yes",O9="Passed",L9&lt;=M9),"YES","NO"))</x:f>
      </x:c>
      <x:c r="U9" s="26"/>
      <x:c r="V9" s="26"/>
      <x:c r="W9" s="26"/>
      <x:c r="X9" s="84" t="str">
        <x:f>IF(A9="","",IF(AND(N9&lt;&gt;"",NOW()-N9&gt;0.25,S9&lt;&gt;"Complete"),"CHECK",""))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61"/>
      <x:c r="K10" s="26"/>
      <x:c r="L10" s="26"/>
      <x:c r="M10" s="26"/>
      <x:c r="N10" s="61"/>
      <x:c r="O10" s="26"/>
      <x:c r="P10" s="26"/>
      <x:c r="Q10" s="61"/>
      <x:c r="R10" s="61"/>
      <x:c r="S10" s="26"/>
      <x:c r="T10" s="84" t="str">
        <x:f>IF(A10="","",IF(AND(OR(S10="Healthy",S10="Complete"),K10="Yes",O10="Passed",L10&lt;=M10),"YES","NO"))</x:f>
      </x:c>
      <x:c r="U10" s="26"/>
      <x:c r="V10" s="26"/>
      <x:c r="W10" s="26"/>
      <x:c r="X10" s="84" t="str">
        <x:f>IF(A10="","",IF(AND(N10&lt;&gt;"",NOW()-N10&gt;0.25,S10&lt;&gt;"Complete"),"CHECK",""))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61"/>
      <x:c r="K11" s="26"/>
      <x:c r="L11" s="26"/>
      <x:c r="M11" s="26"/>
      <x:c r="N11" s="61"/>
      <x:c r="O11" s="26"/>
      <x:c r="P11" s="26"/>
      <x:c r="Q11" s="61"/>
      <x:c r="R11" s="61"/>
      <x:c r="S11" s="26"/>
      <x:c r="T11" s="84" t="str">
        <x:f>IF(A11="","",IF(AND(OR(S11="Healthy",S11="Complete"),K11="Yes",O11="Passed",L11&lt;=M11),"YES","NO"))</x:f>
      </x:c>
      <x:c r="U11" s="26"/>
      <x:c r="V11" s="26"/>
      <x:c r="W11" s="26"/>
      <x:c r="X11" s="84" t="str">
        <x:f>IF(A11="","",IF(AND(N11&lt;&gt;"",NOW()-N11&gt;0.25,S11&lt;&gt;"Complete"),"CHECK",""))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61"/>
      <x:c r="K12" s="26"/>
      <x:c r="L12" s="26"/>
      <x:c r="M12" s="26"/>
      <x:c r="N12" s="61"/>
      <x:c r="O12" s="26"/>
      <x:c r="P12" s="26"/>
      <x:c r="Q12" s="61"/>
      <x:c r="R12" s="61"/>
      <x:c r="S12" s="26"/>
      <x:c r="T12" s="84" t="str">
        <x:f>IF(A12="","",IF(AND(OR(S12="Healthy",S12="Complete"),K12="Yes",O12="Passed",L12&lt;=M12),"YES","NO"))</x:f>
      </x:c>
      <x:c r="U12" s="26"/>
      <x:c r="V12" s="26"/>
      <x:c r="W12" s="26"/>
      <x:c r="X12" s="84" t="str">
        <x:f>IF(A12="","",IF(AND(N12&lt;&gt;"",NOW()-N12&gt;0.25,S12&lt;&gt;"Complete"),"CHECK",""))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61"/>
      <x:c r="K13" s="26"/>
      <x:c r="L13" s="26"/>
      <x:c r="M13" s="26"/>
      <x:c r="N13" s="61"/>
      <x:c r="O13" s="26"/>
      <x:c r="P13" s="26"/>
      <x:c r="Q13" s="61"/>
      <x:c r="R13" s="61"/>
      <x:c r="S13" s="26"/>
      <x:c r="T13" s="84" t="str">
        <x:f>IF(A13="","",IF(AND(OR(S13="Healthy",S13="Complete"),K13="Yes",O13="Passed",L13&lt;=M13),"YES","NO"))</x:f>
      </x:c>
      <x:c r="U13" s="26"/>
      <x:c r="V13" s="26"/>
      <x:c r="W13" s="26"/>
      <x:c r="X13" s="84" t="str">
        <x:f>IF(A13="","",IF(AND(N13&lt;&gt;"",NOW()-N13&gt;0.25,S13&lt;&gt;"Complete"),"CHECK",""))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61"/>
      <x:c r="K14" s="26"/>
      <x:c r="L14" s="26"/>
      <x:c r="M14" s="26"/>
      <x:c r="N14" s="61"/>
      <x:c r="O14" s="26"/>
      <x:c r="P14" s="26"/>
      <x:c r="Q14" s="61"/>
      <x:c r="R14" s="61"/>
      <x:c r="S14" s="26"/>
      <x:c r="T14" s="84" t="str">
        <x:f>IF(A14="","",IF(AND(OR(S14="Healthy",S14="Complete"),K14="Yes",O14="Passed",L14&lt;=M14),"YES","NO"))</x:f>
      </x:c>
      <x:c r="U14" s="26"/>
      <x:c r="V14" s="26"/>
      <x:c r="W14" s="26"/>
      <x:c r="X14" s="84" t="str">
        <x:f>IF(A14="","",IF(AND(N14&lt;&gt;"",NOW()-N14&gt;0.25,S14&lt;&gt;"Complete"),"CHECK",""))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61"/>
      <x:c r="K15" s="26"/>
      <x:c r="L15" s="26"/>
      <x:c r="M15" s="26"/>
      <x:c r="N15" s="61"/>
      <x:c r="O15" s="26"/>
      <x:c r="P15" s="26"/>
      <x:c r="Q15" s="61"/>
      <x:c r="R15" s="61"/>
      <x:c r="S15" s="26"/>
      <x:c r="T15" s="84" t="str">
        <x:f>IF(A15="","",IF(AND(OR(S15="Healthy",S15="Complete"),K15="Yes",O15="Passed",L15&lt;=M15),"YES","NO"))</x:f>
      </x:c>
      <x:c r="U15" s="26"/>
      <x:c r="V15" s="26"/>
      <x:c r="W15" s="26"/>
      <x:c r="X15" s="84" t="str">
        <x:f>IF(A15="","",IF(AND(N15&lt;&gt;"",NOW()-N15&gt;0.25,S15&lt;&gt;"Complete"),"CHECK",""))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61"/>
      <x:c r="K16" s="26"/>
      <x:c r="L16" s="26"/>
      <x:c r="M16" s="26"/>
      <x:c r="N16" s="61"/>
      <x:c r="O16" s="26"/>
      <x:c r="P16" s="26"/>
      <x:c r="Q16" s="61"/>
      <x:c r="R16" s="61"/>
      <x:c r="S16" s="26"/>
      <x:c r="T16" s="84" t="str">
        <x:f>IF(A16="","",IF(AND(OR(S16="Healthy",S16="Complete"),K16="Yes",O16="Passed",L16&lt;=M16),"YES","NO"))</x:f>
      </x:c>
      <x:c r="U16" s="26"/>
      <x:c r="V16" s="26"/>
      <x:c r="W16" s="26"/>
      <x:c r="X16" s="84" t="str">
        <x:f>IF(A16="","",IF(AND(N16&lt;&gt;"",NOW()-N16&gt;0.25,S16&lt;&gt;"Complete"),"CHECK",""))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61"/>
      <x:c r="K17" s="26"/>
      <x:c r="L17" s="26"/>
      <x:c r="M17" s="26"/>
      <x:c r="N17" s="61"/>
      <x:c r="O17" s="26"/>
      <x:c r="P17" s="26"/>
      <x:c r="Q17" s="61"/>
      <x:c r="R17" s="61"/>
      <x:c r="S17" s="26"/>
      <x:c r="T17" s="84" t="str">
        <x:f>IF(A17="","",IF(AND(OR(S17="Healthy",S17="Complete"),K17="Yes",O17="Passed",L17&lt;=M17),"YES","NO"))</x:f>
      </x:c>
      <x:c r="U17" s="26"/>
      <x:c r="V17" s="26"/>
      <x:c r="W17" s="26"/>
      <x:c r="X17" s="84" t="str">
        <x:f>IF(A17="","",IF(AND(N17&lt;&gt;"",NOW()-N17&gt;0.25,S17&lt;&gt;"Complete"),"CHECK",""))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61"/>
      <x:c r="K18" s="26"/>
      <x:c r="L18" s="26"/>
      <x:c r="M18" s="26"/>
      <x:c r="N18" s="61"/>
      <x:c r="O18" s="26"/>
      <x:c r="P18" s="26"/>
      <x:c r="Q18" s="61"/>
      <x:c r="R18" s="61"/>
      <x:c r="S18" s="26"/>
      <x:c r="T18" s="84" t="str">
        <x:f>IF(A18="","",IF(AND(OR(S18="Healthy",S18="Complete"),K18="Yes",O18="Passed",L18&lt;=M18),"YES","NO"))</x:f>
      </x:c>
      <x:c r="U18" s="26"/>
      <x:c r="V18" s="26"/>
      <x:c r="W18" s="26"/>
      <x:c r="X18" s="84" t="str">
        <x:f>IF(A18="","",IF(AND(N18&lt;&gt;"",NOW()-N18&gt;0.25,S18&lt;&gt;"Complete"),"CHECK",""))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61"/>
      <x:c r="K19" s="26"/>
      <x:c r="L19" s="26"/>
      <x:c r="M19" s="26"/>
      <x:c r="N19" s="61"/>
      <x:c r="O19" s="26"/>
      <x:c r="P19" s="26"/>
      <x:c r="Q19" s="61"/>
      <x:c r="R19" s="61"/>
      <x:c r="S19" s="26"/>
      <x:c r="T19" s="84" t="str">
        <x:f>IF(A19="","",IF(AND(OR(S19="Healthy",S19="Complete"),K19="Yes",O19="Passed",L19&lt;=M19),"YES","NO"))</x:f>
      </x:c>
      <x:c r="U19" s="26"/>
      <x:c r="V19" s="26"/>
      <x:c r="W19" s="26"/>
      <x:c r="X19" s="84" t="str">
        <x:f>IF(A19="","",IF(AND(N19&lt;&gt;"",NOW()-N19&gt;0.25,S19&lt;&gt;"Complete"),"CHECK",""))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61"/>
      <x:c r="K20" s="26"/>
      <x:c r="L20" s="26"/>
      <x:c r="M20" s="26"/>
      <x:c r="N20" s="61"/>
      <x:c r="O20" s="26"/>
      <x:c r="P20" s="26"/>
      <x:c r="Q20" s="61"/>
      <x:c r="R20" s="61"/>
      <x:c r="S20" s="26"/>
      <x:c r="T20" s="84" t="str">
        <x:f>IF(A20="","",IF(AND(OR(S20="Healthy",S20="Complete"),K20="Yes",O20="Passed",L20&lt;=M20),"YES","NO"))</x:f>
      </x:c>
      <x:c r="U20" s="26"/>
      <x:c r="V20" s="26"/>
      <x:c r="W20" s="26"/>
      <x:c r="X20" s="84" t="str">
        <x:f>IF(A20="","",IF(AND(N20&lt;&gt;"",NOW()-N20&gt;0.25,S20&lt;&gt;"Complete"),"CHECK",""))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61"/>
      <x:c r="K21" s="26"/>
      <x:c r="L21" s="26"/>
      <x:c r="M21" s="26"/>
      <x:c r="N21" s="61"/>
      <x:c r="O21" s="26"/>
      <x:c r="P21" s="26"/>
      <x:c r="Q21" s="61"/>
      <x:c r="R21" s="61"/>
      <x:c r="S21" s="26"/>
      <x:c r="T21" s="84" t="str">
        <x:f>IF(A21="","",IF(AND(OR(S21="Healthy",S21="Complete"),K21="Yes",O21="Passed",L21&lt;=M21),"YES","NO"))</x:f>
      </x:c>
      <x:c r="U21" s="26"/>
      <x:c r="V21" s="26"/>
      <x:c r="W21" s="26"/>
      <x:c r="X21" s="84" t="str">
        <x:f>IF(A21="","",IF(AND(N21&lt;&gt;"",NOW()-N21&gt;0.25,S21&lt;&gt;"Complete"),"CHECK",""))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61"/>
      <x:c r="K22" s="26"/>
      <x:c r="L22" s="26"/>
      <x:c r="M22" s="26"/>
      <x:c r="N22" s="61"/>
      <x:c r="O22" s="26"/>
      <x:c r="P22" s="26"/>
      <x:c r="Q22" s="61"/>
      <x:c r="R22" s="61"/>
      <x:c r="S22" s="26"/>
      <x:c r="T22" s="84" t="str">
        <x:f>IF(A22="","",IF(AND(OR(S22="Healthy",S22="Complete"),K22="Yes",O22="Passed",L22&lt;=M22),"YES","NO"))</x:f>
      </x:c>
      <x:c r="U22" s="26"/>
      <x:c r="V22" s="26"/>
      <x:c r="W22" s="26"/>
      <x:c r="X22" s="84" t="str">
        <x:f>IF(A22="","",IF(AND(N22&lt;&gt;"",NOW()-N22&gt;0.25,S22&lt;&gt;"Complete"),"CHECK",""))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61"/>
      <x:c r="K23" s="26"/>
      <x:c r="L23" s="26"/>
      <x:c r="M23" s="26"/>
      <x:c r="N23" s="61"/>
      <x:c r="O23" s="26"/>
      <x:c r="P23" s="26"/>
      <x:c r="Q23" s="61"/>
      <x:c r="R23" s="61"/>
      <x:c r="S23" s="26"/>
      <x:c r="T23" s="84" t="str">
        <x:f>IF(A23="","",IF(AND(OR(S23="Healthy",S23="Complete"),K23="Yes",O23="Passed",L23&lt;=M23),"YES","NO"))</x:f>
      </x:c>
      <x:c r="U23" s="26"/>
      <x:c r="V23" s="26"/>
      <x:c r="W23" s="26"/>
      <x:c r="X23" s="84" t="str">
        <x:f>IF(A23="","",IF(AND(N23&lt;&gt;"",NOW()-N23&gt;0.25,S23&lt;&gt;"Complete"),"CHECK",""))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61"/>
      <x:c r="K24" s="26"/>
      <x:c r="L24" s="26"/>
      <x:c r="M24" s="26"/>
      <x:c r="N24" s="61"/>
      <x:c r="O24" s="26"/>
      <x:c r="P24" s="26"/>
      <x:c r="Q24" s="61"/>
      <x:c r="R24" s="61"/>
      <x:c r="S24" s="26"/>
      <x:c r="T24" s="84" t="str">
        <x:f>IF(A24="","",IF(AND(OR(S24="Healthy",S24="Complete"),K24="Yes",O24="Passed",L24&lt;=M24),"YES","NO"))</x:f>
      </x:c>
      <x:c r="U24" s="26"/>
      <x:c r="V24" s="26"/>
      <x:c r="W24" s="26"/>
      <x:c r="X24" s="84" t="str">
        <x:f>IF(A24="","",IF(AND(N24&lt;&gt;"",NOW()-N24&gt;0.25,S24&lt;&gt;"Complete"),"CHECK",""))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61"/>
      <x:c r="K25" s="26"/>
      <x:c r="L25" s="26"/>
      <x:c r="M25" s="26"/>
      <x:c r="N25" s="61"/>
      <x:c r="O25" s="26"/>
      <x:c r="P25" s="26"/>
      <x:c r="Q25" s="61"/>
      <x:c r="R25" s="61"/>
      <x:c r="S25" s="26"/>
      <x:c r="T25" s="84" t="str">
        <x:f>IF(A25="","",IF(AND(OR(S25="Healthy",S25="Complete"),K25="Yes",O25="Passed",L25&lt;=M25),"YES","NO"))</x:f>
      </x:c>
      <x:c r="U25" s="26"/>
      <x:c r="V25" s="26"/>
      <x:c r="W25" s="26"/>
      <x:c r="X25" s="84" t="str">
        <x:f>IF(A25="","",IF(AND(N25&lt;&gt;"",NOW()-N25&gt;0.25,S25&lt;&gt;"Complete"),"CHECK",""))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61"/>
      <x:c r="K26" s="26"/>
      <x:c r="L26" s="26"/>
      <x:c r="M26" s="26"/>
      <x:c r="N26" s="61"/>
      <x:c r="O26" s="26"/>
      <x:c r="P26" s="26"/>
      <x:c r="Q26" s="61"/>
      <x:c r="R26" s="61"/>
      <x:c r="S26" s="26"/>
      <x:c r="T26" s="84" t="str">
        <x:f>IF(A26="","",IF(AND(OR(S26="Healthy",S26="Complete"),K26="Yes",O26="Passed",L26&lt;=M26),"YES","NO"))</x:f>
      </x:c>
      <x:c r="U26" s="26"/>
      <x:c r="V26" s="26"/>
      <x:c r="W26" s="26"/>
      <x:c r="X26" s="84" t="str">
        <x:f>IF(A26="","",IF(AND(N26&lt;&gt;"",NOW()-N26&gt;0.25,S26&lt;&gt;"Complete"),"CHECK",""))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61"/>
      <x:c r="K27" s="26"/>
      <x:c r="L27" s="26"/>
      <x:c r="M27" s="26"/>
      <x:c r="N27" s="61"/>
      <x:c r="O27" s="26"/>
      <x:c r="P27" s="26"/>
      <x:c r="Q27" s="61"/>
      <x:c r="R27" s="61"/>
      <x:c r="S27" s="26"/>
      <x:c r="T27" s="84" t="str">
        <x:f>IF(A27="","",IF(AND(OR(S27="Healthy",S27="Complete"),K27="Yes",O27="Passed",L27&lt;=M27),"YES","NO"))</x:f>
      </x:c>
      <x:c r="U27" s="26"/>
      <x:c r="V27" s="26"/>
      <x:c r="W27" s="26"/>
      <x:c r="X27" s="84" t="str">
        <x:f>IF(A27="","",IF(AND(N27&lt;&gt;"",NOW()-N27&gt;0.25,S27&lt;&gt;"Complete"),"CHECK",""))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61"/>
      <x:c r="K28" s="26"/>
      <x:c r="L28" s="26"/>
      <x:c r="M28" s="26"/>
      <x:c r="N28" s="61"/>
      <x:c r="O28" s="26"/>
      <x:c r="P28" s="26"/>
      <x:c r="Q28" s="61"/>
      <x:c r="R28" s="61"/>
      <x:c r="S28" s="26"/>
      <x:c r="T28" s="84" t="str">
        <x:f>IF(A28="","",IF(AND(OR(S28="Healthy",S28="Complete"),K28="Yes",O28="Passed",L28&lt;=M28),"YES","NO"))</x:f>
      </x:c>
      <x:c r="U28" s="26"/>
      <x:c r="V28" s="26"/>
      <x:c r="W28" s="26"/>
      <x:c r="X28" s="84" t="str">
        <x:f>IF(A28="","",IF(AND(N28&lt;&gt;"",NOW()-N28&gt;0.25,S28&lt;&gt;"Complete"),"CHECK",""))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61"/>
      <x:c r="K29" s="26"/>
      <x:c r="L29" s="26"/>
      <x:c r="M29" s="26"/>
      <x:c r="N29" s="61"/>
      <x:c r="O29" s="26"/>
      <x:c r="P29" s="26"/>
      <x:c r="Q29" s="61"/>
      <x:c r="R29" s="61"/>
      <x:c r="S29" s="26"/>
      <x:c r="T29" s="84" t="str">
        <x:f>IF(A29="","",IF(AND(OR(S29="Healthy",S29="Complete"),K29="Yes",O29="Passed",L29&lt;=M29),"YES","NO"))</x:f>
      </x:c>
      <x:c r="U29" s="26"/>
      <x:c r="V29" s="26"/>
      <x:c r="W29" s="26"/>
      <x:c r="X29" s="84" t="str">
        <x:f>IF(A29="","",IF(AND(N29&lt;&gt;"",NOW()-N29&gt;0.25,S29&lt;&gt;"Complete"),"CHECK",""))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61"/>
      <x:c r="K30" s="26"/>
      <x:c r="L30" s="26"/>
      <x:c r="M30" s="26"/>
      <x:c r="N30" s="61"/>
      <x:c r="O30" s="26"/>
      <x:c r="P30" s="26"/>
      <x:c r="Q30" s="61"/>
      <x:c r="R30" s="61"/>
      <x:c r="S30" s="26"/>
      <x:c r="T30" s="84" t="str">
        <x:f>IF(A30="","",IF(AND(OR(S30="Healthy",S30="Complete"),K30="Yes",O30="Passed",L30&lt;=M30),"YES","NO"))</x:f>
      </x:c>
      <x:c r="U30" s="26"/>
      <x:c r="V30" s="26"/>
      <x:c r="W30" s="26"/>
      <x:c r="X30" s="84" t="str">
        <x:f>IF(A30="","",IF(AND(N30&lt;&gt;"",NOW()-N30&gt;0.25,S30&lt;&gt;"Complete"),"CHECK",""))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61"/>
      <x:c r="K31" s="26"/>
      <x:c r="L31" s="26"/>
      <x:c r="M31" s="26"/>
      <x:c r="N31" s="61"/>
      <x:c r="O31" s="26"/>
      <x:c r="P31" s="26"/>
      <x:c r="Q31" s="61"/>
      <x:c r="R31" s="61"/>
      <x:c r="S31" s="26"/>
      <x:c r="T31" s="84" t="str">
        <x:f>IF(A31="","",IF(AND(OR(S31="Healthy",S31="Complete"),K31="Yes",O31="Passed",L31&lt;=M31),"YES","NO"))</x:f>
      </x:c>
      <x:c r="U31" s="26"/>
      <x:c r="V31" s="26"/>
      <x:c r="W31" s="26"/>
      <x:c r="X31" s="84" t="str">
        <x:f>IF(A31="","",IF(AND(N31&lt;&gt;"",NOW()-N31&gt;0.25,S31&lt;&gt;"Complete"),"CHECK",""))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61"/>
      <x:c r="K32" s="26"/>
      <x:c r="L32" s="26"/>
      <x:c r="M32" s="26"/>
      <x:c r="N32" s="61"/>
      <x:c r="O32" s="26"/>
      <x:c r="P32" s="26"/>
      <x:c r="Q32" s="61"/>
      <x:c r="R32" s="61"/>
      <x:c r="S32" s="26"/>
      <x:c r="T32" s="84" t="str">
        <x:f>IF(A32="","",IF(AND(OR(S32="Healthy",S32="Complete"),K32="Yes",O32="Passed",L32&lt;=M32),"YES","NO"))</x:f>
      </x:c>
      <x:c r="U32" s="26"/>
      <x:c r="V32" s="26"/>
      <x:c r="W32" s="26"/>
      <x:c r="X32" s="84" t="str">
        <x:f>IF(A32="","",IF(AND(N32&lt;&gt;"",NOW()-N32&gt;0.25,S32&lt;&gt;"Complete"),"CHECK",""))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61"/>
      <x:c r="K33" s="26"/>
      <x:c r="L33" s="26"/>
      <x:c r="M33" s="26"/>
      <x:c r="N33" s="61"/>
      <x:c r="O33" s="26"/>
      <x:c r="P33" s="26"/>
      <x:c r="Q33" s="61"/>
      <x:c r="R33" s="61"/>
      <x:c r="S33" s="26"/>
      <x:c r="T33" s="84" t="str">
        <x:f>IF(A33="","",IF(AND(OR(S33="Healthy",S33="Complete"),K33="Yes",O33="Passed",L33&lt;=M33),"YES","NO"))</x:f>
      </x:c>
      <x:c r="U33" s="26"/>
      <x:c r="V33" s="26"/>
      <x:c r="W33" s="26"/>
      <x:c r="X33" s="84" t="str">
        <x:f>IF(A33="","",IF(AND(N33&lt;&gt;"",NOW()-N33&gt;0.25,S33&lt;&gt;"Complete"),"CHECK",""))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61"/>
      <x:c r="K34" s="26"/>
      <x:c r="L34" s="26"/>
      <x:c r="M34" s="26"/>
      <x:c r="N34" s="61"/>
      <x:c r="O34" s="26"/>
      <x:c r="P34" s="26"/>
      <x:c r="Q34" s="61"/>
      <x:c r="R34" s="61"/>
      <x:c r="S34" s="26"/>
      <x:c r="T34" s="84" t="str">
        <x:f>IF(A34="","",IF(AND(OR(S34="Healthy",S34="Complete"),K34="Yes",O34="Passed",L34&lt;=M34),"YES","NO"))</x:f>
      </x:c>
      <x:c r="U34" s="26"/>
      <x:c r="V34" s="26"/>
      <x:c r="W34" s="26"/>
      <x:c r="X34" s="84" t="str">
        <x:f>IF(A34="","",IF(AND(N34&lt;&gt;"",NOW()-N34&gt;0.25,S34&lt;&gt;"Complete"),"CHECK",""))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61"/>
      <x:c r="K35" s="26"/>
      <x:c r="L35" s="26"/>
      <x:c r="M35" s="26"/>
      <x:c r="N35" s="61"/>
      <x:c r="O35" s="26"/>
      <x:c r="P35" s="26"/>
      <x:c r="Q35" s="61"/>
      <x:c r="R35" s="61"/>
      <x:c r="S35" s="26"/>
      <x:c r="T35" s="84" t="str">
        <x:f>IF(A35="","",IF(AND(OR(S35="Healthy",S35="Complete"),K35="Yes",O35="Passed",L35&lt;=M35),"YES","NO"))</x:f>
      </x:c>
      <x:c r="U35" s="26"/>
      <x:c r="V35" s="26"/>
      <x:c r="W35" s="26"/>
      <x:c r="X35" s="84" t="str">
        <x:f>IF(A35="","",IF(AND(N35&lt;&gt;"",NOW()-N35&gt;0.25,S35&lt;&gt;"Complete"),"CHECK",""))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61"/>
      <x:c r="K36" s="26"/>
      <x:c r="L36" s="26"/>
      <x:c r="M36" s="26"/>
      <x:c r="N36" s="61"/>
      <x:c r="O36" s="26"/>
      <x:c r="P36" s="26"/>
      <x:c r="Q36" s="61"/>
      <x:c r="R36" s="61"/>
      <x:c r="S36" s="26"/>
      <x:c r="T36" s="84" t="str">
        <x:f>IF(A36="","",IF(AND(OR(S36="Healthy",S36="Complete"),K36="Yes",O36="Passed",L36&lt;=M36),"YES","NO"))</x:f>
      </x:c>
      <x:c r="U36" s="26"/>
      <x:c r="V36" s="26"/>
      <x:c r="W36" s="26"/>
      <x:c r="X36" s="84" t="str">
        <x:f>IF(A36="","",IF(AND(N36&lt;&gt;"",NOW()-N36&gt;0.25,S36&lt;&gt;"Complete"),"CHECK",""))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61"/>
      <x:c r="K37" s="26"/>
      <x:c r="L37" s="26"/>
      <x:c r="M37" s="26"/>
      <x:c r="N37" s="61"/>
      <x:c r="O37" s="26"/>
      <x:c r="P37" s="26"/>
      <x:c r="Q37" s="61"/>
      <x:c r="R37" s="61"/>
      <x:c r="S37" s="26"/>
      <x:c r="T37" s="84" t="str">
        <x:f>IF(A37="","",IF(AND(OR(S37="Healthy",S37="Complete"),K37="Yes",O37="Passed",L37&lt;=M37),"YES","NO"))</x:f>
      </x:c>
      <x:c r="U37" s="26"/>
      <x:c r="V37" s="26"/>
      <x:c r="W37" s="26"/>
      <x:c r="X37" s="84" t="str">
        <x:f>IF(A37="","",IF(AND(N37&lt;&gt;"",NOW()-N37&gt;0.25,S37&lt;&gt;"Complete"),"CHECK",""))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61"/>
      <x:c r="K38" s="26"/>
      <x:c r="L38" s="26"/>
      <x:c r="M38" s="26"/>
      <x:c r="N38" s="61"/>
      <x:c r="O38" s="26"/>
      <x:c r="P38" s="26"/>
      <x:c r="Q38" s="61"/>
      <x:c r="R38" s="61"/>
      <x:c r="S38" s="26"/>
      <x:c r="T38" s="84" t="str">
        <x:f>IF(A38="","",IF(AND(OR(S38="Healthy",S38="Complete"),K38="Yes",O38="Passed",L38&lt;=M38),"YES","NO"))</x:f>
      </x:c>
      <x:c r="U38" s="26"/>
      <x:c r="V38" s="26"/>
      <x:c r="W38" s="26"/>
      <x:c r="X38" s="84" t="str">
        <x:f>IF(A38="","",IF(AND(N38&lt;&gt;"",NOW()-N38&gt;0.25,S38&lt;&gt;"Complete"),"CHECK",""))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61"/>
      <x:c r="K39" s="26"/>
      <x:c r="L39" s="26"/>
      <x:c r="M39" s="26"/>
      <x:c r="N39" s="61"/>
      <x:c r="O39" s="26"/>
      <x:c r="P39" s="26"/>
      <x:c r="Q39" s="61"/>
      <x:c r="R39" s="61"/>
      <x:c r="S39" s="26"/>
      <x:c r="T39" s="84" t="str">
        <x:f>IF(A39="","",IF(AND(OR(S39="Healthy",S39="Complete"),K39="Yes",O39="Passed",L39&lt;=M39),"YES","NO"))</x:f>
      </x:c>
      <x:c r="U39" s="26"/>
      <x:c r="V39" s="26"/>
      <x:c r="W39" s="26"/>
      <x:c r="X39" s="84" t="str">
        <x:f>IF(A39="","",IF(AND(N39&lt;&gt;"",NOW()-N39&gt;0.25,S39&lt;&gt;"Complete"),"CHECK",""))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61"/>
      <x:c r="K40" s="26"/>
      <x:c r="L40" s="26"/>
      <x:c r="M40" s="26"/>
      <x:c r="N40" s="61"/>
      <x:c r="O40" s="26"/>
      <x:c r="P40" s="26"/>
      <x:c r="Q40" s="61"/>
      <x:c r="R40" s="61"/>
      <x:c r="S40" s="26"/>
      <x:c r="T40" s="84" t="str">
        <x:f>IF(A40="","",IF(AND(OR(S40="Healthy",S40="Complete"),K40="Yes",O40="Passed",L40&lt;=M40),"YES","NO"))</x:f>
      </x:c>
      <x:c r="U40" s="26"/>
      <x:c r="V40" s="26"/>
      <x:c r="W40" s="26"/>
      <x:c r="X40" s="84" t="str">
        <x:f>IF(A40="","",IF(AND(N40&lt;&gt;"",NOW()-N40&gt;0.25,S40&lt;&gt;"Complete"),"CHECK",""))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61"/>
      <x:c r="K41" s="26"/>
      <x:c r="L41" s="26"/>
      <x:c r="M41" s="26"/>
      <x:c r="N41" s="61"/>
      <x:c r="O41" s="26"/>
      <x:c r="P41" s="26"/>
      <x:c r="Q41" s="61"/>
      <x:c r="R41" s="61"/>
      <x:c r="S41" s="26"/>
      <x:c r="T41" s="84" t="str">
        <x:f>IF(A41="","",IF(AND(OR(S41="Healthy",S41="Complete"),K41="Yes",O41="Passed",L41&lt;=M41),"YES","NO"))</x:f>
      </x:c>
      <x:c r="U41" s="26"/>
      <x:c r="V41" s="26"/>
      <x:c r="W41" s="26"/>
      <x:c r="X41" s="84" t="str">
        <x:f>IF(A41="","",IF(AND(N41&lt;&gt;"",NOW()-N41&gt;0.25,S41&lt;&gt;"Complete"),"CHECK",""))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61"/>
      <x:c r="K42" s="26"/>
      <x:c r="L42" s="26"/>
      <x:c r="M42" s="26"/>
      <x:c r="N42" s="61"/>
      <x:c r="O42" s="26"/>
      <x:c r="P42" s="26"/>
      <x:c r="Q42" s="61"/>
      <x:c r="R42" s="61"/>
      <x:c r="S42" s="26"/>
      <x:c r="T42" s="84" t="str">
        <x:f>IF(A42="","",IF(AND(OR(S42="Healthy",S42="Complete"),K42="Yes",O42="Passed",L42&lt;=M42),"YES","NO"))</x:f>
      </x:c>
      <x:c r="U42" s="26"/>
      <x:c r="V42" s="26"/>
      <x:c r="W42" s="26"/>
      <x:c r="X42" s="84" t="str">
        <x:f>IF(A42="","",IF(AND(N42&lt;&gt;"",NOW()-N42&gt;0.25,S42&lt;&gt;"Complete"),"CHECK",""))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61"/>
      <x:c r="K43" s="26"/>
      <x:c r="L43" s="26"/>
      <x:c r="M43" s="26"/>
      <x:c r="N43" s="61"/>
      <x:c r="O43" s="26"/>
      <x:c r="P43" s="26"/>
      <x:c r="Q43" s="61"/>
      <x:c r="R43" s="61"/>
      <x:c r="S43" s="26"/>
      <x:c r="T43" s="84" t="str">
        <x:f>IF(A43="","",IF(AND(OR(S43="Healthy",S43="Complete"),K43="Yes",O43="Passed",L43&lt;=M43),"YES","NO"))</x:f>
      </x:c>
      <x:c r="U43" s="26"/>
      <x:c r="V43" s="26"/>
      <x:c r="W43" s="26"/>
      <x:c r="X43" s="84" t="str">
        <x:f>IF(A43="","",IF(AND(N43&lt;&gt;"",NOW()-N43&gt;0.25,S43&lt;&gt;"Complete"),"CHECK",""))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61"/>
      <x:c r="K44" s="26"/>
      <x:c r="L44" s="26"/>
      <x:c r="M44" s="26"/>
      <x:c r="N44" s="61"/>
      <x:c r="O44" s="26"/>
      <x:c r="P44" s="26"/>
      <x:c r="Q44" s="61"/>
      <x:c r="R44" s="61"/>
      <x:c r="S44" s="26"/>
      <x:c r="T44" s="84" t="str">
        <x:f>IF(A44="","",IF(AND(OR(S44="Healthy",S44="Complete"),K44="Yes",O44="Passed",L44&lt;=M44),"YES","NO"))</x:f>
      </x:c>
      <x:c r="U44" s="26"/>
      <x:c r="V44" s="26"/>
      <x:c r="W44" s="26"/>
      <x:c r="X44" s="84" t="str">
        <x:f>IF(A44="","",IF(AND(N44&lt;&gt;"",NOW()-N44&gt;0.25,S44&lt;&gt;"Complete"),"CHECK",""))</x:f>
      </x:c>
    </x:row>
  </x:sheetData>
  <x:mergeCells>
    <x:mergeCell ref="A1:X1"/>
    <x:mergeCell ref="A2:X2"/>
    <x:mergeCell ref="A3:X3"/>
  </x:mergeCells>
  <x:conditionalFormatting sqref="S5:S44">
    <x:cfRule type="expression" dxfId="15" priority="1">
      <x:formula>S5="Healthy"</x:formula>
    </x:cfRule>
    <x:cfRule type="expression" dxfId="16" priority="2">
      <x:formula>S5="Complete"</x:formula>
    </x:cfRule>
    <x:cfRule type="expression" dxfId="17" priority="3">
      <x:formula>S5="Warning"</x:formula>
    </x:cfRule>
    <x:cfRule type="expression" dxfId="18" priority="4">
      <x:formula>S5="Failed"</x:formula>
    </x:cfRule>
  </x:conditionalFormatting>
  <x:dataValidations count="6">
    <x:dataValidation type="list" sqref="K5:K44">
      <x:formula1>"No,Yes"</x:formula1>
    </x:dataValidation>
    <x:dataValidation type="list" sqref="P5:P44">
      <x:formula1>"No,Yes"</x:formula1>
    </x:dataValidation>
    <x:dataValidation type="list" sqref="G5:G44">
      <x:formula1>"Database,File,Block,Object,VM,Application Data,Configuration,Other"</x:formula1>
    </x:dataValidation>
    <x:dataValidation type="list" sqref="I5:I44">
      <x:formula1>"Continuous,Scheduled,One-Time,Snapshot,Log Shipping,Native Replication,Other"</x:formula1>
    </x:dataValidation>
    <x:dataValidation type="list" sqref="O5:O44">
      <x:formula1>"Not Started,In Progress,Passed,Failed,Exception Accepted"</x:formula1>
    </x:dataValidation>
    <x:dataValidation type="list" sqref="S5:S44">
      <x:formula1>"Not Started,Healthy,Warning,Failed,Paused,Complete"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02953ecbafd4677"/>
  </x:tableParts>
</x:worksheet>
</file>

<file path=xl/worksheets/sheet12.xml><?xml version="1.0" encoding="utf-8"?>
<x:worksheet xmlns:x="http://schemas.openxmlformats.org/spreadsheetml/2006/main">
  <x:sheetFormatPr defaultRowHeight="15"/>
  <x:cols>
    <x:col min="17" max="17" width="18" hidden="0" customWidth="1"/>
    <x:col min="5" max="5" width="18" hidden="0" customWidth="1"/>
    <x:col min="9" max="9" width="20" hidden="0" customWidth="1"/>
  </x:cols>
  <x:sheetData>
    <x:row r="1" ht="28" customHeight="1">
      <x:c r="A1" s="6" t="str">
        <x:v>CHANGE &amp; CAB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</x:row>
    <x:row r="2" ht="30" customHeight="1">
      <x:c r="A2" s="12" t="str">
        <x:v>Govern change tickets, CAB approval, implementation windows, validation and backout linkage for migration execution.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</x:row>
    <x:row r="4" ht="36" customHeight="1">
      <x:c r="A4" s="20" t="str">
        <x:v>Change ID</x:v>
      </x:c>
      <x:c r="B4" s="20" t="str">
        <x:v>External Change Ticket</x:v>
      </x:c>
      <x:c r="C4" s="20" t="str">
        <x:v>Wave ID</x:v>
      </x:c>
      <x:c r="D4" s="20" t="str">
        <x:v>Move Group ID</x:v>
      </x:c>
      <x:c r="E4" s="20" t="str">
        <x:v>Change Type</x:v>
      </x:c>
      <x:c r="F4" s="20" t="str">
        <x:v>Change Description</x:v>
      </x:c>
      <x:c r="G4" s="20" t="str">
        <x:v>Requested Window</x:v>
      </x:c>
      <x:c r="H4" s="20" t="str">
        <x:v>CAB Date</x:v>
      </x:c>
      <x:c r="I4" s="20" t="str">
        <x:v>Approval Status</x:v>
      </x:c>
      <x:c r="J4" s="20" t="str">
        <x:v>Implementation Start</x:v>
      </x:c>
      <x:c r="K4" s="20" t="str">
        <x:v>Implementation End</x:v>
      </x:c>
      <x:c r="L4" s="20" t="str">
        <x:v>Owner</x:v>
      </x:c>
      <x:c r="M4" s="20" t="str">
        <x:v>Approver / CAB</x:v>
      </x:c>
      <x:c r="N4" s="20" t="str">
        <x:v>Backout Plan Linked?</x:v>
      </x:c>
      <x:c r="O4" s="20" t="str">
        <x:v>Validation Plan Linked?</x:v>
      </x:c>
      <x:c r="P4" s="20" t="str">
        <x:v>Evidence / Ticket Link</x:v>
      </x:c>
      <x:c r="Q4" s="20" t="str">
        <x:v>Status</x:v>
      </x:c>
      <x:c r="R4" s="20" t="str">
        <x:v>Notes</x:v>
      </x:c>
      <x:c r="S4" s="20" t="str">
        <x:v>Approval Gap?</x:v>
      </x:c>
    </x:row>
    <x:row r="5">
      <x:c r="A5" s="58" t="str">
        <x:v>CHG-018</x:v>
      </x:c>
      <x:c r="B5" s="58" t="str">
        <x:v>CHG-4382</x:v>
      </x:c>
      <x:c r="C5" s="58" t="str">
        <x:v>WAV-003</x:v>
      </x:c>
      <x:c r="D5" s="58" t="str">
        <x:v>MG-003B</x:v>
      </x:c>
      <x:c r="E5" s="58" t="str">
        <x:v>Firewall</x:v>
      </x:c>
      <x:c r="F5" s="58" t="str">
        <x:v>Implement production firewall and routing updates for target cutover.</x:v>
      </x:c>
      <x:c r="G5" s="58" t="str">
        <x:v>2026-09-12 21:00–23:30</x:v>
      </x:c>
      <x:c r="H5" s="80" t="n">
        <x:v>46274</x:v>
      </x:c>
      <x:c r="I5" s="58" t="str">
        <x:v>Submitted</x:v>
      </x:c>
      <x:c r="J5" s="60" t="n">
        <x:v>46277.895833333336</x:v>
      </x:c>
      <x:c r="K5" s="60" t="n">
        <x:v>46277.979166666664</x:v>
      </x:c>
      <x:c r="L5" s="58" t="str">
        <x:v>Network Change Owner</x:v>
      </x:c>
      <x:c r="M5" s="58" t="str">
        <x:v>Enterprise CAB</x:v>
      </x:c>
      <x:c r="N5" s="58" t="str">
        <x:v>Yes</x:v>
      </x:c>
      <x:c r="O5" s="58" t="str">
        <x:v>Yes</x:v>
      </x:c>
      <x:c r="P5" s="58" t="str">
        <x:v>CHG-4382</x:v>
      </x:c>
      <x:c r="Q5" s="58" t="str">
        <x:v>Open</x:v>
      </x:c>
      <x:c r="R5" s="58" t="str">
        <x:v>SAMPLE – approval pending.</x:v>
      </x:c>
      <x:c r="S5" s="84" t="str">
        <x:f>IF(A5="","",IF(AND(I5&lt;&gt;"Approved",I5&lt;&gt;"Emergency Approved",J5&lt;&gt;"",J5-NOW()&lt;3),"APPROVAL GAP",""))</x:f>
      </x:c>
    </x:row>
    <x:row r="6">
      <x:c r="A6" s="26"/>
      <x:c r="B6" s="26"/>
      <x:c r="C6" s="26"/>
      <x:c r="D6" s="26"/>
      <x:c r="E6" s="26"/>
      <x:c r="F6" s="26"/>
      <x:c r="G6" s="26"/>
      <x:c r="H6" s="81"/>
      <x:c r="I6" s="26"/>
      <x:c r="J6" s="61"/>
      <x:c r="K6" s="61"/>
      <x:c r="L6" s="26"/>
      <x:c r="M6" s="26"/>
      <x:c r="N6" s="26"/>
      <x:c r="O6" s="26"/>
      <x:c r="P6" s="26"/>
      <x:c r="Q6" s="26"/>
      <x:c r="R6" s="26"/>
      <x:c r="S6" s="84" t="str">
        <x:f>IF(A6="","",IF(AND(I6&lt;&gt;"Approved",I6&lt;&gt;"Emergency Approved",J6&lt;&gt;"",J6-NOW()&lt;3),"APPROVAL GAP",""))</x:f>
      </x:c>
    </x:row>
    <x:row r="7">
      <x:c r="A7" s="26"/>
      <x:c r="B7" s="26"/>
      <x:c r="C7" s="26"/>
      <x:c r="D7" s="26"/>
      <x:c r="E7" s="26"/>
      <x:c r="F7" s="26"/>
      <x:c r="G7" s="26"/>
      <x:c r="H7" s="81"/>
      <x:c r="I7" s="26"/>
      <x:c r="J7" s="61"/>
      <x:c r="K7" s="61"/>
      <x:c r="L7" s="26"/>
      <x:c r="M7" s="26"/>
      <x:c r="N7" s="26"/>
      <x:c r="O7" s="26"/>
      <x:c r="P7" s="26"/>
      <x:c r="Q7" s="26"/>
      <x:c r="R7" s="26"/>
      <x:c r="S7" s="84" t="str">
        <x:f>IF(A7="","",IF(AND(I7&lt;&gt;"Approved",I7&lt;&gt;"Emergency Approved",J7&lt;&gt;"",J7-NOW()&lt;3),"APPROVAL GAP",""))</x:f>
      </x:c>
    </x:row>
    <x:row r="8">
      <x:c r="A8" s="26"/>
      <x:c r="B8" s="26"/>
      <x:c r="C8" s="26"/>
      <x:c r="D8" s="26"/>
      <x:c r="E8" s="26"/>
      <x:c r="F8" s="26"/>
      <x:c r="G8" s="26"/>
      <x:c r="H8" s="81"/>
      <x:c r="I8" s="26"/>
      <x:c r="J8" s="61"/>
      <x:c r="K8" s="61"/>
      <x:c r="L8" s="26"/>
      <x:c r="M8" s="26"/>
      <x:c r="N8" s="26"/>
      <x:c r="O8" s="26"/>
      <x:c r="P8" s="26"/>
      <x:c r="Q8" s="26"/>
      <x:c r="R8" s="26"/>
      <x:c r="S8" s="84" t="str">
        <x:f>IF(A8="","",IF(AND(I8&lt;&gt;"Approved",I8&lt;&gt;"Emergency Approved",J8&lt;&gt;"",J8-NOW()&lt;3),"APPROVAL GAP",""))</x:f>
      </x:c>
    </x:row>
    <x:row r="9">
      <x:c r="A9" s="26"/>
      <x:c r="B9" s="26"/>
      <x:c r="C9" s="26"/>
      <x:c r="D9" s="26"/>
      <x:c r="E9" s="26"/>
      <x:c r="F9" s="26"/>
      <x:c r="G9" s="26"/>
      <x:c r="H9" s="81"/>
      <x:c r="I9" s="26"/>
      <x:c r="J9" s="61"/>
      <x:c r="K9" s="61"/>
      <x:c r="L9" s="26"/>
      <x:c r="M9" s="26"/>
      <x:c r="N9" s="26"/>
      <x:c r="O9" s="26"/>
      <x:c r="P9" s="26"/>
      <x:c r="Q9" s="26"/>
      <x:c r="R9" s="26"/>
      <x:c r="S9" s="84" t="str">
        <x:f>IF(A9="","",IF(AND(I9&lt;&gt;"Approved",I9&lt;&gt;"Emergency Approved",J9&lt;&gt;"",J9-NOW()&lt;3),"APPROVAL GAP",""))</x:f>
      </x:c>
    </x:row>
    <x:row r="10">
      <x:c r="A10" s="26"/>
      <x:c r="B10" s="26"/>
      <x:c r="C10" s="26"/>
      <x:c r="D10" s="26"/>
      <x:c r="E10" s="26"/>
      <x:c r="F10" s="26"/>
      <x:c r="G10" s="26"/>
      <x:c r="H10" s="81"/>
      <x:c r="I10" s="26"/>
      <x:c r="J10" s="61"/>
      <x:c r="K10" s="61"/>
      <x:c r="L10" s="26"/>
      <x:c r="M10" s="26"/>
      <x:c r="N10" s="26"/>
      <x:c r="O10" s="26"/>
      <x:c r="P10" s="26"/>
      <x:c r="Q10" s="26"/>
      <x:c r="R10" s="26"/>
      <x:c r="S10" s="84" t="str">
        <x:f>IF(A10="","",IF(AND(I10&lt;&gt;"Approved",I10&lt;&gt;"Emergency Approved",J10&lt;&gt;"",J10-NOW()&lt;3),"APPROVAL GAP",""))</x:f>
      </x:c>
    </x:row>
    <x:row r="11">
      <x:c r="A11" s="26"/>
      <x:c r="B11" s="26"/>
      <x:c r="C11" s="26"/>
      <x:c r="D11" s="26"/>
      <x:c r="E11" s="26"/>
      <x:c r="F11" s="26"/>
      <x:c r="G11" s="26"/>
      <x:c r="H11" s="81"/>
      <x:c r="I11" s="26"/>
      <x:c r="J11" s="61"/>
      <x:c r="K11" s="61"/>
      <x:c r="L11" s="26"/>
      <x:c r="M11" s="26"/>
      <x:c r="N11" s="26"/>
      <x:c r="O11" s="26"/>
      <x:c r="P11" s="26"/>
      <x:c r="Q11" s="26"/>
      <x:c r="R11" s="26"/>
      <x:c r="S11" s="84" t="str">
        <x:f>IF(A11="","",IF(AND(I11&lt;&gt;"Approved",I11&lt;&gt;"Emergency Approved",J11&lt;&gt;"",J11-NOW()&lt;3),"APPROVAL GAP",""))</x:f>
      </x:c>
    </x:row>
    <x:row r="12">
      <x:c r="A12" s="26"/>
      <x:c r="B12" s="26"/>
      <x:c r="C12" s="26"/>
      <x:c r="D12" s="26"/>
      <x:c r="E12" s="26"/>
      <x:c r="F12" s="26"/>
      <x:c r="G12" s="26"/>
      <x:c r="H12" s="81"/>
      <x:c r="I12" s="26"/>
      <x:c r="J12" s="61"/>
      <x:c r="K12" s="61"/>
      <x:c r="L12" s="26"/>
      <x:c r="M12" s="26"/>
      <x:c r="N12" s="26"/>
      <x:c r="O12" s="26"/>
      <x:c r="P12" s="26"/>
      <x:c r="Q12" s="26"/>
      <x:c r="R12" s="26"/>
      <x:c r="S12" s="84" t="str">
        <x:f>IF(A12="","",IF(AND(I12&lt;&gt;"Approved",I12&lt;&gt;"Emergency Approved",J12&lt;&gt;"",J12-NOW()&lt;3),"APPROVAL GAP",""))</x:f>
      </x:c>
    </x:row>
    <x:row r="13">
      <x:c r="A13" s="26"/>
      <x:c r="B13" s="26"/>
      <x:c r="C13" s="26"/>
      <x:c r="D13" s="26"/>
      <x:c r="E13" s="26"/>
      <x:c r="F13" s="26"/>
      <x:c r="G13" s="26"/>
      <x:c r="H13" s="81"/>
      <x:c r="I13" s="26"/>
      <x:c r="J13" s="61"/>
      <x:c r="K13" s="61"/>
      <x:c r="L13" s="26"/>
      <x:c r="M13" s="26"/>
      <x:c r="N13" s="26"/>
      <x:c r="O13" s="26"/>
      <x:c r="P13" s="26"/>
      <x:c r="Q13" s="26"/>
      <x:c r="R13" s="26"/>
      <x:c r="S13" s="84" t="str">
        <x:f>IF(A13="","",IF(AND(I13&lt;&gt;"Approved",I13&lt;&gt;"Emergency Approved",J13&lt;&gt;"",J13-NOW()&lt;3),"APPROVAL GAP",""))</x:f>
      </x:c>
    </x:row>
    <x:row r="14">
      <x:c r="A14" s="26"/>
      <x:c r="B14" s="26"/>
      <x:c r="C14" s="26"/>
      <x:c r="D14" s="26"/>
      <x:c r="E14" s="26"/>
      <x:c r="F14" s="26"/>
      <x:c r="G14" s="26"/>
      <x:c r="H14" s="81"/>
      <x:c r="I14" s="26"/>
      <x:c r="J14" s="61"/>
      <x:c r="K14" s="61"/>
      <x:c r="L14" s="26"/>
      <x:c r="M14" s="26"/>
      <x:c r="N14" s="26"/>
      <x:c r="O14" s="26"/>
      <x:c r="P14" s="26"/>
      <x:c r="Q14" s="26"/>
      <x:c r="R14" s="26"/>
      <x:c r="S14" s="84" t="str">
        <x:f>IF(A14="","",IF(AND(I14&lt;&gt;"Approved",I14&lt;&gt;"Emergency Approved",J14&lt;&gt;"",J14-NOW()&lt;3),"APPROVAL GAP",""))</x:f>
      </x:c>
    </x:row>
    <x:row r="15">
      <x:c r="A15" s="26"/>
      <x:c r="B15" s="26"/>
      <x:c r="C15" s="26"/>
      <x:c r="D15" s="26"/>
      <x:c r="E15" s="26"/>
      <x:c r="F15" s="26"/>
      <x:c r="G15" s="26"/>
      <x:c r="H15" s="81"/>
      <x:c r="I15" s="26"/>
      <x:c r="J15" s="61"/>
      <x:c r="K15" s="61"/>
      <x:c r="L15" s="26"/>
      <x:c r="M15" s="26"/>
      <x:c r="N15" s="26"/>
      <x:c r="O15" s="26"/>
      <x:c r="P15" s="26"/>
      <x:c r="Q15" s="26"/>
      <x:c r="R15" s="26"/>
      <x:c r="S15" s="84" t="str">
        <x:f>IF(A15="","",IF(AND(I15&lt;&gt;"Approved",I15&lt;&gt;"Emergency Approved",J15&lt;&gt;"",J15-NOW()&lt;3),"APPROVAL GAP",""))</x:f>
      </x:c>
    </x:row>
    <x:row r="16">
      <x:c r="A16" s="26"/>
      <x:c r="B16" s="26"/>
      <x:c r="C16" s="26"/>
      <x:c r="D16" s="26"/>
      <x:c r="E16" s="26"/>
      <x:c r="F16" s="26"/>
      <x:c r="G16" s="26"/>
      <x:c r="H16" s="81"/>
      <x:c r="I16" s="26"/>
      <x:c r="J16" s="61"/>
      <x:c r="K16" s="61"/>
      <x:c r="L16" s="26"/>
      <x:c r="M16" s="26"/>
      <x:c r="N16" s="26"/>
      <x:c r="O16" s="26"/>
      <x:c r="P16" s="26"/>
      <x:c r="Q16" s="26"/>
      <x:c r="R16" s="26"/>
      <x:c r="S16" s="84" t="str">
        <x:f>IF(A16="","",IF(AND(I16&lt;&gt;"Approved",I16&lt;&gt;"Emergency Approved",J16&lt;&gt;"",J16-NOW()&lt;3),"APPROVAL GAP",""))</x:f>
      </x:c>
    </x:row>
    <x:row r="17">
      <x:c r="A17" s="26"/>
      <x:c r="B17" s="26"/>
      <x:c r="C17" s="26"/>
      <x:c r="D17" s="26"/>
      <x:c r="E17" s="26"/>
      <x:c r="F17" s="26"/>
      <x:c r="G17" s="26"/>
      <x:c r="H17" s="81"/>
      <x:c r="I17" s="26"/>
      <x:c r="J17" s="61"/>
      <x:c r="K17" s="61"/>
      <x:c r="L17" s="26"/>
      <x:c r="M17" s="26"/>
      <x:c r="N17" s="26"/>
      <x:c r="O17" s="26"/>
      <x:c r="P17" s="26"/>
      <x:c r="Q17" s="26"/>
      <x:c r="R17" s="26"/>
      <x:c r="S17" s="84" t="str">
        <x:f>IF(A17="","",IF(AND(I17&lt;&gt;"Approved",I17&lt;&gt;"Emergency Approved",J17&lt;&gt;"",J17-NOW()&lt;3),"APPROVAL GAP",""))</x:f>
      </x:c>
    </x:row>
    <x:row r="18">
      <x:c r="A18" s="26"/>
      <x:c r="B18" s="26"/>
      <x:c r="C18" s="26"/>
      <x:c r="D18" s="26"/>
      <x:c r="E18" s="26"/>
      <x:c r="F18" s="26"/>
      <x:c r="G18" s="26"/>
      <x:c r="H18" s="81"/>
      <x:c r="I18" s="26"/>
      <x:c r="J18" s="61"/>
      <x:c r="K18" s="61"/>
      <x:c r="L18" s="26"/>
      <x:c r="M18" s="26"/>
      <x:c r="N18" s="26"/>
      <x:c r="O18" s="26"/>
      <x:c r="P18" s="26"/>
      <x:c r="Q18" s="26"/>
      <x:c r="R18" s="26"/>
      <x:c r="S18" s="84" t="str">
        <x:f>IF(A18="","",IF(AND(I18&lt;&gt;"Approved",I18&lt;&gt;"Emergency Approved",J18&lt;&gt;"",J18-NOW()&lt;3),"APPROVAL GAP",""))</x:f>
      </x:c>
    </x:row>
    <x:row r="19">
      <x:c r="A19" s="26"/>
      <x:c r="B19" s="26"/>
      <x:c r="C19" s="26"/>
      <x:c r="D19" s="26"/>
      <x:c r="E19" s="26"/>
      <x:c r="F19" s="26"/>
      <x:c r="G19" s="26"/>
      <x:c r="H19" s="81"/>
      <x:c r="I19" s="26"/>
      <x:c r="J19" s="61"/>
      <x:c r="K19" s="61"/>
      <x:c r="L19" s="26"/>
      <x:c r="M19" s="26"/>
      <x:c r="N19" s="26"/>
      <x:c r="O19" s="26"/>
      <x:c r="P19" s="26"/>
      <x:c r="Q19" s="26"/>
      <x:c r="R19" s="26"/>
      <x:c r="S19" s="84" t="str">
        <x:f>IF(A19="","",IF(AND(I19&lt;&gt;"Approved",I19&lt;&gt;"Emergency Approved",J19&lt;&gt;"",J19-NOW()&lt;3),"APPROVAL GAP",""))</x:f>
      </x:c>
    </x:row>
    <x:row r="20">
      <x:c r="A20" s="26"/>
      <x:c r="B20" s="26"/>
      <x:c r="C20" s="26"/>
      <x:c r="D20" s="26"/>
      <x:c r="E20" s="26"/>
      <x:c r="F20" s="26"/>
      <x:c r="G20" s="26"/>
      <x:c r="H20" s="81"/>
      <x:c r="I20" s="26"/>
      <x:c r="J20" s="61"/>
      <x:c r="K20" s="61"/>
      <x:c r="L20" s="26"/>
      <x:c r="M20" s="26"/>
      <x:c r="N20" s="26"/>
      <x:c r="O20" s="26"/>
      <x:c r="P20" s="26"/>
      <x:c r="Q20" s="26"/>
      <x:c r="R20" s="26"/>
      <x:c r="S20" s="84" t="str">
        <x:f>IF(A20="","",IF(AND(I20&lt;&gt;"Approved",I20&lt;&gt;"Emergency Approved",J20&lt;&gt;"",J20-NOW()&lt;3),"APPROVAL GAP",""))</x:f>
      </x:c>
    </x:row>
    <x:row r="21">
      <x:c r="A21" s="26"/>
      <x:c r="B21" s="26"/>
      <x:c r="C21" s="26"/>
      <x:c r="D21" s="26"/>
      <x:c r="E21" s="26"/>
      <x:c r="F21" s="26"/>
      <x:c r="G21" s="26"/>
      <x:c r="H21" s="81"/>
      <x:c r="I21" s="26"/>
      <x:c r="J21" s="61"/>
      <x:c r="K21" s="61"/>
      <x:c r="L21" s="26"/>
      <x:c r="M21" s="26"/>
      <x:c r="N21" s="26"/>
      <x:c r="O21" s="26"/>
      <x:c r="P21" s="26"/>
      <x:c r="Q21" s="26"/>
      <x:c r="R21" s="26"/>
      <x:c r="S21" s="84" t="str">
        <x:f>IF(A21="","",IF(AND(I21&lt;&gt;"Approved",I21&lt;&gt;"Emergency Approved",J21&lt;&gt;"",J21-NOW()&lt;3),"APPROVAL GAP",""))</x:f>
      </x:c>
    </x:row>
    <x:row r="22">
      <x:c r="A22" s="26"/>
      <x:c r="B22" s="26"/>
      <x:c r="C22" s="26"/>
      <x:c r="D22" s="26"/>
      <x:c r="E22" s="26"/>
      <x:c r="F22" s="26"/>
      <x:c r="G22" s="26"/>
      <x:c r="H22" s="81"/>
      <x:c r="I22" s="26"/>
      <x:c r="J22" s="61"/>
      <x:c r="K22" s="61"/>
      <x:c r="L22" s="26"/>
      <x:c r="M22" s="26"/>
      <x:c r="N22" s="26"/>
      <x:c r="O22" s="26"/>
      <x:c r="P22" s="26"/>
      <x:c r="Q22" s="26"/>
      <x:c r="R22" s="26"/>
      <x:c r="S22" s="84" t="str">
        <x:f>IF(A22="","",IF(AND(I22&lt;&gt;"Approved",I22&lt;&gt;"Emergency Approved",J22&lt;&gt;"",J22-NOW()&lt;3),"APPROVAL GAP",""))</x:f>
      </x:c>
    </x:row>
    <x:row r="23">
      <x:c r="A23" s="26"/>
      <x:c r="B23" s="26"/>
      <x:c r="C23" s="26"/>
      <x:c r="D23" s="26"/>
      <x:c r="E23" s="26"/>
      <x:c r="F23" s="26"/>
      <x:c r="G23" s="26"/>
      <x:c r="H23" s="81"/>
      <x:c r="I23" s="26"/>
      <x:c r="J23" s="61"/>
      <x:c r="K23" s="61"/>
      <x:c r="L23" s="26"/>
      <x:c r="M23" s="26"/>
      <x:c r="N23" s="26"/>
      <x:c r="O23" s="26"/>
      <x:c r="P23" s="26"/>
      <x:c r="Q23" s="26"/>
      <x:c r="R23" s="26"/>
      <x:c r="S23" s="84" t="str">
        <x:f>IF(A23="","",IF(AND(I23&lt;&gt;"Approved",I23&lt;&gt;"Emergency Approved",J23&lt;&gt;"",J23-NOW()&lt;3),"APPROVAL GAP",""))</x:f>
      </x:c>
    </x:row>
    <x:row r="24">
      <x:c r="A24" s="26"/>
      <x:c r="B24" s="26"/>
      <x:c r="C24" s="26"/>
      <x:c r="D24" s="26"/>
      <x:c r="E24" s="26"/>
      <x:c r="F24" s="26"/>
      <x:c r="G24" s="26"/>
      <x:c r="H24" s="81"/>
      <x:c r="I24" s="26"/>
      <x:c r="J24" s="61"/>
      <x:c r="K24" s="61"/>
      <x:c r="L24" s="26"/>
      <x:c r="M24" s="26"/>
      <x:c r="N24" s="26"/>
      <x:c r="O24" s="26"/>
      <x:c r="P24" s="26"/>
      <x:c r="Q24" s="26"/>
      <x:c r="R24" s="26"/>
      <x:c r="S24" s="84" t="str">
        <x:f>IF(A24="","",IF(AND(I24&lt;&gt;"Approved",I24&lt;&gt;"Emergency Approved",J24&lt;&gt;"",J24-NOW()&lt;3),"APPROVAL GAP",""))</x:f>
      </x:c>
    </x:row>
    <x:row r="25">
      <x:c r="A25" s="26"/>
      <x:c r="B25" s="26"/>
      <x:c r="C25" s="26"/>
      <x:c r="D25" s="26"/>
      <x:c r="E25" s="26"/>
      <x:c r="F25" s="26"/>
      <x:c r="G25" s="26"/>
      <x:c r="H25" s="81"/>
      <x:c r="I25" s="26"/>
      <x:c r="J25" s="61"/>
      <x:c r="K25" s="61"/>
      <x:c r="L25" s="26"/>
      <x:c r="M25" s="26"/>
      <x:c r="N25" s="26"/>
      <x:c r="O25" s="26"/>
      <x:c r="P25" s="26"/>
      <x:c r="Q25" s="26"/>
      <x:c r="R25" s="26"/>
      <x:c r="S25" s="84" t="str">
        <x:f>IF(A25="","",IF(AND(I25&lt;&gt;"Approved",I25&lt;&gt;"Emergency Approved",J25&lt;&gt;"",J25-NOW()&lt;3),"APPROVAL GAP",""))</x:f>
      </x:c>
    </x:row>
    <x:row r="26">
      <x:c r="A26" s="26"/>
      <x:c r="B26" s="26"/>
      <x:c r="C26" s="26"/>
      <x:c r="D26" s="26"/>
      <x:c r="E26" s="26"/>
      <x:c r="F26" s="26"/>
      <x:c r="G26" s="26"/>
      <x:c r="H26" s="81"/>
      <x:c r="I26" s="26"/>
      <x:c r="J26" s="61"/>
      <x:c r="K26" s="61"/>
      <x:c r="L26" s="26"/>
      <x:c r="M26" s="26"/>
      <x:c r="N26" s="26"/>
      <x:c r="O26" s="26"/>
      <x:c r="P26" s="26"/>
      <x:c r="Q26" s="26"/>
      <x:c r="R26" s="26"/>
      <x:c r="S26" s="84" t="str">
        <x:f>IF(A26="","",IF(AND(I26&lt;&gt;"Approved",I26&lt;&gt;"Emergency Approved",J26&lt;&gt;"",J26-NOW()&lt;3),"APPROVAL GAP",""))</x:f>
      </x:c>
    </x:row>
    <x:row r="27">
      <x:c r="A27" s="26"/>
      <x:c r="B27" s="26"/>
      <x:c r="C27" s="26"/>
      <x:c r="D27" s="26"/>
      <x:c r="E27" s="26"/>
      <x:c r="F27" s="26"/>
      <x:c r="G27" s="26"/>
      <x:c r="H27" s="81"/>
      <x:c r="I27" s="26"/>
      <x:c r="J27" s="61"/>
      <x:c r="K27" s="61"/>
      <x:c r="L27" s="26"/>
      <x:c r="M27" s="26"/>
      <x:c r="N27" s="26"/>
      <x:c r="O27" s="26"/>
      <x:c r="P27" s="26"/>
      <x:c r="Q27" s="26"/>
      <x:c r="R27" s="26"/>
      <x:c r="S27" s="84" t="str">
        <x:f>IF(A27="","",IF(AND(I27&lt;&gt;"Approved",I27&lt;&gt;"Emergency Approved",J27&lt;&gt;"",J27-NOW()&lt;3),"APPROVAL GAP",""))</x:f>
      </x:c>
    </x:row>
    <x:row r="28">
      <x:c r="A28" s="26"/>
      <x:c r="B28" s="26"/>
      <x:c r="C28" s="26"/>
      <x:c r="D28" s="26"/>
      <x:c r="E28" s="26"/>
      <x:c r="F28" s="26"/>
      <x:c r="G28" s="26"/>
      <x:c r="H28" s="81"/>
      <x:c r="I28" s="26"/>
      <x:c r="J28" s="61"/>
      <x:c r="K28" s="61"/>
      <x:c r="L28" s="26"/>
      <x:c r="M28" s="26"/>
      <x:c r="N28" s="26"/>
      <x:c r="O28" s="26"/>
      <x:c r="P28" s="26"/>
      <x:c r="Q28" s="26"/>
      <x:c r="R28" s="26"/>
      <x:c r="S28" s="84" t="str">
        <x:f>IF(A28="","",IF(AND(I28&lt;&gt;"Approved",I28&lt;&gt;"Emergency Approved",J28&lt;&gt;"",J28-NOW()&lt;3),"APPROVAL GAP",""))</x:f>
      </x:c>
    </x:row>
    <x:row r="29">
      <x:c r="A29" s="26"/>
      <x:c r="B29" s="26"/>
      <x:c r="C29" s="26"/>
      <x:c r="D29" s="26"/>
      <x:c r="E29" s="26"/>
      <x:c r="F29" s="26"/>
      <x:c r="G29" s="26"/>
      <x:c r="H29" s="81"/>
      <x:c r="I29" s="26"/>
      <x:c r="J29" s="61"/>
      <x:c r="K29" s="61"/>
      <x:c r="L29" s="26"/>
      <x:c r="M29" s="26"/>
      <x:c r="N29" s="26"/>
      <x:c r="O29" s="26"/>
      <x:c r="P29" s="26"/>
      <x:c r="Q29" s="26"/>
      <x:c r="R29" s="26"/>
      <x:c r="S29" s="84" t="str">
        <x:f>IF(A29="","",IF(AND(I29&lt;&gt;"Approved",I29&lt;&gt;"Emergency Approved",J29&lt;&gt;"",J29-NOW()&lt;3),"APPROVAL GAP",""))</x:f>
      </x:c>
    </x:row>
    <x:row r="30">
      <x:c r="A30" s="26"/>
      <x:c r="B30" s="26"/>
      <x:c r="C30" s="26"/>
      <x:c r="D30" s="26"/>
      <x:c r="E30" s="26"/>
      <x:c r="F30" s="26"/>
      <x:c r="G30" s="26"/>
      <x:c r="H30" s="81"/>
      <x:c r="I30" s="26"/>
      <x:c r="J30" s="61"/>
      <x:c r="K30" s="61"/>
      <x:c r="L30" s="26"/>
      <x:c r="M30" s="26"/>
      <x:c r="N30" s="26"/>
      <x:c r="O30" s="26"/>
      <x:c r="P30" s="26"/>
      <x:c r="Q30" s="26"/>
      <x:c r="R30" s="26"/>
      <x:c r="S30" s="84" t="str">
        <x:f>IF(A30="","",IF(AND(I30&lt;&gt;"Approved",I30&lt;&gt;"Emergency Approved",J30&lt;&gt;"",J30-NOW()&lt;3),"APPROVAL GAP",""))</x:f>
      </x:c>
    </x:row>
    <x:row r="31">
      <x:c r="A31" s="26"/>
      <x:c r="B31" s="26"/>
      <x:c r="C31" s="26"/>
      <x:c r="D31" s="26"/>
      <x:c r="E31" s="26"/>
      <x:c r="F31" s="26"/>
      <x:c r="G31" s="26"/>
      <x:c r="H31" s="81"/>
      <x:c r="I31" s="26"/>
      <x:c r="J31" s="61"/>
      <x:c r="K31" s="61"/>
      <x:c r="L31" s="26"/>
      <x:c r="M31" s="26"/>
      <x:c r="N31" s="26"/>
      <x:c r="O31" s="26"/>
      <x:c r="P31" s="26"/>
      <x:c r="Q31" s="26"/>
      <x:c r="R31" s="26"/>
      <x:c r="S31" s="84" t="str">
        <x:f>IF(A31="","",IF(AND(I31&lt;&gt;"Approved",I31&lt;&gt;"Emergency Approved",J31&lt;&gt;"",J31-NOW()&lt;3),"APPROVAL GAP",""))</x:f>
      </x:c>
    </x:row>
    <x:row r="32">
      <x:c r="A32" s="26"/>
      <x:c r="B32" s="26"/>
      <x:c r="C32" s="26"/>
      <x:c r="D32" s="26"/>
      <x:c r="E32" s="26"/>
      <x:c r="F32" s="26"/>
      <x:c r="G32" s="26"/>
      <x:c r="H32" s="81"/>
      <x:c r="I32" s="26"/>
      <x:c r="J32" s="61"/>
      <x:c r="K32" s="61"/>
      <x:c r="L32" s="26"/>
      <x:c r="M32" s="26"/>
      <x:c r="N32" s="26"/>
      <x:c r="O32" s="26"/>
      <x:c r="P32" s="26"/>
      <x:c r="Q32" s="26"/>
      <x:c r="R32" s="26"/>
      <x:c r="S32" s="84" t="str">
        <x:f>IF(A32="","",IF(AND(I32&lt;&gt;"Approved",I32&lt;&gt;"Emergency Approved",J32&lt;&gt;"",J32-NOW()&lt;3),"APPROVAL GAP",""))</x:f>
      </x:c>
    </x:row>
    <x:row r="33">
      <x:c r="A33" s="26"/>
      <x:c r="B33" s="26"/>
      <x:c r="C33" s="26"/>
      <x:c r="D33" s="26"/>
      <x:c r="E33" s="26"/>
      <x:c r="F33" s="26"/>
      <x:c r="G33" s="26"/>
      <x:c r="H33" s="81"/>
      <x:c r="I33" s="26"/>
      <x:c r="J33" s="61"/>
      <x:c r="K33" s="61"/>
      <x:c r="L33" s="26"/>
      <x:c r="M33" s="26"/>
      <x:c r="N33" s="26"/>
      <x:c r="O33" s="26"/>
      <x:c r="P33" s="26"/>
      <x:c r="Q33" s="26"/>
      <x:c r="R33" s="26"/>
      <x:c r="S33" s="84" t="str">
        <x:f>IF(A33="","",IF(AND(I33&lt;&gt;"Approved",I33&lt;&gt;"Emergency Approved",J33&lt;&gt;"",J33-NOW()&lt;3),"APPROVAL GAP",""))</x:f>
      </x:c>
    </x:row>
    <x:row r="34">
      <x:c r="A34" s="26"/>
      <x:c r="B34" s="26"/>
      <x:c r="C34" s="26"/>
      <x:c r="D34" s="26"/>
      <x:c r="E34" s="26"/>
      <x:c r="F34" s="26"/>
      <x:c r="G34" s="26"/>
      <x:c r="H34" s="81"/>
      <x:c r="I34" s="26"/>
      <x:c r="J34" s="61"/>
      <x:c r="K34" s="61"/>
      <x:c r="L34" s="26"/>
      <x:c r="M34" s="26"/>
      <x:c r="N34" s="26"/>
      <x:c r="O34" s="26"/>
      <x:c r="P34" s="26"/>
      <x:c r="Q34" s="26"/>
      <x:c r="R34" s="26"/>
      <x:c r="S34" s="84" t="str">
        <x:f>IF(A34="","",IF(AND(I34&lt;&gt;"Approved",I34&lt;&gt;"Emergency Approved",J34&lt;&gt;"",J34-NOW()&lt;3),"APPROVAL GAP",""))</x:f>
      </x:c>
    </x:row>
    <x:row r="35">
      <x:c r="A35" s="26"/>
      <x:c r="B35" s="26"/>
      <x:c r="C35" s="26"/>
      <x:c r="D35" s="26"/>
      <x:c r="E35" s="26"/>
      <x:c r="F35" s="26"/>
      <x:c r="G35" s="26"/>
      <x:c r="H35" s="81"/>
      <x:c r="I35" s="26"/>
      <x:c r="J35" s="61"/>
      <x:c r="K35" s="61"/>
      <x:c r="L35" s="26"/>
      <x:c r="M35" s="26"/>
      <x:c r="N35" s="26"/>
      <x:c r="O35" s="26"/>
      <x:c r="P35" s="26"/>
      <x:c r="Q35" s="26"/>
      <x:c r="R35" s="26"/>
      <x:c r="S35" s="84" t="str">
        <x:f>IF(A35="","",IF(AND(I35&lt;&gt;"Approved",I35&lt;&gt;"Emergency Approved",J35&lt;&gt;"",J35-NOW()&lt;3),"APPROVAL GAP",""))</x:f>
      </x:c>
    </x:row>
    <x:row r="36">
      <x:c r="A36" s="26"/>
      <x:c r="B36" s="26"/>
      <x:c r="C36" s="26"/>
      <x:c r="D36" s="26"/>
      <x:c r="E36" s="26"/>
      <x:c r="F36" s="26"/>
      <x:c r="G36" s="26"/>
      <x:c r="H36" s="81"/>
      <x:c r="I36" s="26"/>
      <x:c r="J36" s="61"/>
      <x:c r="K36" s="61"/>
      <x:c r="L36" s="26"/>
      <x:c r="M36" s="26"/>
      <x:c r="N36" s="26"/>
      <x:c r="O36" s="26"/>
      <x:c r="P36" s="26"/>
      <x:c r="Q36" s="26"/>
      <x:c r="R36" s="26"/>
      <x:c r="S36" s="84" t="str">
        <x:f>IF(A36="","",IF(AND(I36&lt;&gt;"Approved",I36&lt;&gt;"Emergency Approved",J36&lt;&gt;"",J36-NOW()&lt;3),"APPROVAL GAP",""))</x:f>
      </x:c>
    </x:row>
    <x:row r="37">
      <x:c r="A37" s="26"/>
      <x:c r="B37" s="26"/>
      <x:c r="C37" s="26"/>
      <x:c r="D37" s="26"/>
      <x:c r="E37" s="26"/>
      <x:c r="F37" s="26"/>
      <x:c r="G37" s="26"/>
      <x:c r="H37" s="81"/>
      <x:c r="I37" s="26"/>
      <x:c r="J37" s="61"/>
      <x:c r="K37" s="61"/>
      <x:c r="L37" s="26"/>
      <x:c r="M37" s="26"/>
      <x:c r="N37" s="26"/>
      <x:c r="O37" s="26"/>
      <x:c r="P37" s="26"/>
      <x:c r="Q37" s="26"/>
      <x:c r="R37" s="26"/>
      <x:c r="S37" s="84" t="str">
        <x:f>IF(A37="","",IF(AND(I37&lt;&gt;"Approved",I37&lt;&gt;"Emergency Approved",J37&lt;&gt;"",J37-NOW()&lt;3),"APPROVAL GAP",""))</x:f>
      </x:c>
    </x:row>
    <x:row r="38">
      <x:c r="A38" s="26"/>
      <x:c r="B38" s="26"/>
      <x:c r="C38" s="26"/>
      <x:c r="D38" s="26"/>
      <x:c r="E38" s="26"/>
      <x:c r="F38" s="26"/>
      <x:c r="G38" s="26"/>
      <x:c r="H38" s="81"/>
      <x:c r="I38" s="26"/>
      <x:c r="J38" s="61"/>
      <x:c r="K38" s="61"/>
      <x:c r="L38" s="26"/>
      <x:c r="M38" s="26"/>
      <x:c r="N38" s="26"/>
      <x:c r="O38" s="26"/>
      <x:c r="P38" s="26"/>
      <x:c r="Q38" s="26"/>
      <x:c r="R38" s="26"/>
      <x:c r="S38" s="84" t="str">
        <x:f>IF(A38="","",IF(AND(I38&lt;&gt;"Approved",I38&lt;&gt;"Emergency Approved",J38&lt;&gt;"",J38-NOW()&lt;3),"APPROVAL GAP",""))</x:f>
      </x:c>
    </x:row>
    <x:row r="39">
      <x:c r="A39" s="26"/>
      <x:c r="B39" s="26"/>
      <x:c r="C39" s="26"/>
      <x:c r="D39" s="26"/>
      <x:c r="E39" s="26"/>
      <x:c r="F39" s="26"/>
      <x:c r="G39" s="26"/>
      <x:c r="H39" s="81"/>
      <x:c r="I39" s="26"/>
      <x:c r="J39" s="61"/>
      <x:c r="K39" s="61"/>
      <x:c r="L39" s="26"/>
      <x:c r="M39" s="26"/>
      <x:c r="N39" s="26"/>
      <x:c r="O39" s="26"/>
      <x:c r="P39" s="26"/>
      <x:c r="Q39" s="26"/>
      <x:c r="R39" s="26"/>
      <x:c r="S39" s="84" t="str">
        <x:f>IF(A39="","",IF(AND(I39&lt;&gt;"Approved",I39&lt;&gt;"Emergency Approved",J39&lt;&gt;"",J39-NOW()&lt;3),"APPROVAL GAP",""))</x:f>
      </x:c>
    </x:row>
    <x:row r="40">
      <x:c r="A40" s="26"/>
      <x:c r="B40" s="26"/>
      <x:c r="C40" s="26"/>
      <x:c r="D40" s="26"/>
      <x:c r="E40" s="26"/>
      <x:c r="F40" s="26"/>
      <x:c r="G40" s="26"/>
      <x:c r="H40" s="81"/>
      <x:c r="I40" s="26"/>
      <x:c r="J40" s="61"/>
      <x:c r="K40" s="61"/>
      <x:c r="L40" s="26"/>
      <x:c r="M40" s="26"/>
      <x:c r="N40" s="26"/>
      <x:c r="O40" s="26"/>
      <x:c r="P40" s="26"/>
      <x:c r="Q40" s="26"/>
      <x:c r="R40" s="26"/>
      <x:c r="S40" s="84" t="str">
        <x:f>IF(A40="","",IF(AND(I40&lt;&gt;"Approved",I40&lt;&gt;"Emergency Approved",J40&lt;&gt;"",J40-NOW()&lt;3),"APPROVAL GAP",""))</x:f>
      </x:c>
    </x:row>
    <x:row r="41">
      <x:c r="A41" s="26"/>
      <x:c r="B41" s="26"/>
      <x:c r="C41" s="26"/>
      <x:c r="D41" s="26"/>
      <x:c r="E41" s="26"/>
      <x:c r="F41" s="26"/>
      <x:c r="G41" s="26"/>
      <x:c r="H41" s="81"/>
      <x:c r="I41" s="26"/>
      <x:c r="J41" s="61"/>
      <x:c r="K41" s="61"/>
      <x:c r="L41" s="26"/>
      <x:c r="M41" s="26"/>
      <x:c r="N41" s="26"/>
      <x:c r="O41" s="26"/>
      <x:c r="P41" s="26"/>
      <x:c r="Q41" s="26"/>
      <x:c r="R41" s="26"/>
      <x:c r="S41" s="84" t="str">
        <x:f>IF(A41="","",IF(AND(I41&lt;&gt;"Approved",I41&lt;&gt;"Emergency Approved",J41&lt;&gt;"",J41-NOW()&lt;3),"APPROVAL GAP",""))</x:f>
      </x:c>
    </x:row>
    <x:row r="42">
      <x:c r="A42" s="26"/>
      <x:c r="B42" s="26"/>
      <x:c r="C42" s="26"/>
      <x:c r="D42" s="26"/>
      <x:c r="E42" s="26"/>
      <x:c r="F42" s="26"/>
      <x:c r="G42" s="26"/>
      <x:c r="H42" s="81"/>
      <x:c r="I42" s="26"/>
      <x:c r="J42" s="61"/>
      <x:c r="K42" s="61"/>
      <x:c r="L42" s="26"/>
      <x:c r="M42" s="26"/>
      <x:c r="N42" s="26"/>
      <x:c r="O42" s="26"/>
      <x:c r="P42" s="26"/>
      <x:c r="Q42" s="26"/>
      <x:c r="R42" s="26"/>
      <x:c r="S42" s="84" t="str">
        <x:f>IF(A42="","",IF(AND(I42&lt;&gt;"Approved",I42&lt;&gt;"Emergency Approved",J42&lt;&gt;"",J42-NOW()&lt;3),"APPROVAL GAP",""))</x:f>
      </x:c>
    </x:row>
    <x:row r="43">
      <x:c r="A43" s="26"/>
      <x:c r="B43" s="26"/>
      <x:c r="C43" s="26"/>
      <x:c r="D43" s="26"/>
      <x:c r="E43" s="26"/>
      <x:c r="F43" s="26"/>
      <x:c r="G43" s="26"/>
      <x:c r="H43" s="81"/>
      <x:c r="I43" s="26"/>
      <x:c r="J43" s="61"/>
      <x:c r="K43" s="61"/>
      <x:c r="L43" s="26"/>
      <x:c r="M43" s="26"/>
      <x:c r="N43" s="26"/>
      <x:c r="O43" s="26"/>
      <x:c r="P43" s="26"/>
      <x:c r="Q43" s="26"/>
      <x:c r="R43" s="26"/>
      <x:c r="S43" s="84" t="str">
        <x:f>IF(A43="","",IF(AND(I43&lt;&gt;"Approved",I43&lt;&gt;"Emergency Approved",J43&lt;&gt;"",J43-NOW()&lt;3),"APPROVAL GAP",""))</x:f>
      </x:c>
    </x:row>
    <x:row r="44">
      <x:c r="A44" s="26"/>
      <x:c r="B44" s="26"/>
      <x:c r="C44" s="26"/>
      <x:c r="D44" s="26"/>
      <x:c r="E44" s="26"/>
      <x:c r="F44" s="26"/>
      <x:c r="G44" s="26"/>
      <x:c r="H44" s="81"/>
      <x:c r="I44" s="26"/>
      <x:c r="J44" s="61"/>
      <x:c r="K44" s="61"/>
      <x:c r="L44" s="26"/>
      <x:c r="M44" s="26"/>
      <x:c r="N44" s="26"/>
      <x:c r="O44" s="26"/>
      <x:c r="P44" s="26"/>
      <x:c r="Q44" s="26"/>
      <x:c r="R44" s="26"/>
      <x:c r="S44" s="84" t="str">
        <x:f>IF(A44="","",IF(AND(I44&lt;&gt;"Approved",I44&lt;&gt;"Emergency Approved",J44&lt;&gt;"",J44-NOW()&lt;3),"APPROVAL GAP",""))</x:f>
      </x:c>
    </x:row>
  </x:sheetData>
  <x:mergeCells>
    <x:mergeCell ref="A1:S1"/>
    <x:mergeCell ref="A2:S2"/>
    <x:mergeCell ref="A3:S3"/>
  </x:mergeCells>
  <x:conditionalFormatting sqref="I5:I44">
    <x:cfRule type="expression" dxfId="19" priority="1">
      <x:formula>I5="Approved"</x:formula>
    </x:cfRule>
    <x:cfRule type="expression" dxfId="20" priority="2">
      <x:formula>I5="Emergency Approved"</x:formula>
    </x:cfRule>
    <x:cfRule type="expression" dxfId="21" priority="3">
      <x:formula>I5="Submitted"</x:formula>
    </x:cfRule>
    <x:cfRule type="expression" dxfId="22" priority="4">
      <x:formula>I5="Draft"</x:formula>
    </x:cfRule>
    <x:cfRule type="expression" dxfId="23" priority="5">
      <x:formula>I5="Rejected"</x:formula>
    </x:cfRule>
  </x:conditionalFormatting>
  <x:dataValidations count="5">
    <x:dataValidation type="list" sqref="N5:N44">
      <x:formula1>"Yes,No"</x:formula1>
    </x:dataValidation>
    <x:dataValidation type="list" sqref="O5:O44">
      <x:formula1>"Yes,No"</x:formula1>
    </x:dataValidation>
    <x:dataValidation type="list" sqref="Q5:Q44">
      <x:formula1>"Open,Scheduled,In Progress,Implemented,Failed,Backed Out,Closed"</x:formula1>
    </x:dataValidation>
    <x:dataValidation type="list" sqref="E5:E44">
      <x:formula1>"Network,DNS,Firewall,Application,Database,Infrastructure,Cutover,Rollback,Other"</x:formula1>
    </x:dataValidation>
    <x:dataValidation type="list" sqref="I5:I44">
      <x:formula1>"Draft,Submitted,Approved,Rejected,Emergency Approved,Cancelled"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e35c8ca7532482a"/>
  </x:tableParts>
</x:worksheet>
</file>

<file path=xl/worksheets/sheet13.xml><?xml version="1.0" encoding="utf-8"?>
<x:worksheet xmlns:x="http://schemas.openxmlformats.org/spreadsheetml/2006/main">
  <x:sheetFormatPr defaultRowHeight="15"/>
  <x:cols>
    <x:col min="12" max="12" width="18" hidden="0" customWidth="1"/>
    <x:col min="5" max="5" width="28" hidden="0" customWidth="1"/>
    <x:col min="8" max="8" width="20" hidden="0" customWidth="1"/>
    <x:col min="9" max="9" width="28" hidden="0" customWidth="1"/>
    <x:col min="14" max="14" width="20" hidden="0" customWidth="1"/>
  </x:cols>
  <x:sheetData>
    <x:row r="1" ht="28" customHeight="1">
      <x:c r="A1" s="6" t="str">
        <x:v>DEPENDENCY TRACKER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30" customHeight="1">
      <x:c r="A2" s="12" t="str">
        <x:v>Track execution dependencies and blockers across applications, infrastructure, network, database, security, vendors and business teams.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</x:row>
    <x:row r="4" ht="36" customHeight="1">
      <x:c r="A4" s="20" t="str">
        <x:v>Dependency ID</x:v>
      </x:c>
      <x:c r="B4" s="20" t="str">
        <x:v>Wave ID</x:v>
      </x:c>
      <x:c r="C4" s="20" t="str">
        <x:v>Move Group ID</x:v>
      </x:c>
      <x:c r="D4" s="20" t="str">
        <x:v>Workload ID</x:v>
      </x:c>
      <x:c r="E4" s="20" t="str">
        <x:v>Dependency Type</x:v>
      </x:c>
      <x:c r="F4" s="20" t="str">
        <x:v>Depends On</x:v>
      </x:c>
      <x:c r="G4" s="20" t="str">
        <x:v>Dependency Description</x:v>
      </x:c>
      <x:c r="H4" s="20" t="str">
        <x:v>Internal / External</x:v>
      </x:c>
      <x:c r="I4" s="20" t="str">
        <x:v>Blocking?</x:v>
      </x:c>
      <x:c r="J4" s="20" t="str">
        <x:v>Owner</x:v>
      </x:c>
      <x:c r="K4" s="20" t="str">
        <x:v>Required By</x:v>
      </x:c>
      <x:c r="L4" s="20" t="str">
        <x:v>Status</x:v>
      </x:c>
      <x:c r="M4" s="20" t="str">
        <x:v>Resolution / Evidence</x:v>
      </x:c>
      <x:c r="N4" s="20" t="str">
        <x:v>Escalation Level</x:v>
      </x:c>
      <x:c r="O4" s="20" t="str">
        <x:v>Last Updated</x:v>
      </x:c>
      <x:c r="P4" s="20" t="str">
        <x:v>Notes</x:v>
      </x:c>
      <x:c r="Q4" s="20" t="str">
        <x:v>Overdue?</x:v>
      </x:c>
    </x:row>
    <x:row r="5">
      <x:c r="A5" s="58" t="str">
        <x:v>DEP-017</x:v>
      </x:c>
      <x:c r="B5" s="58" t="str">
        <x:v>WAV-003</x:v>
      </x:c>
      <x:c r="C5" s="58" t="str">
        <x:v>MG-003B</x:v>
      </x:c>
      <x:c r="D5" s="58" t="str">
        <x:v>APP-014</x:v>
      </x:c>
      <x:c r="E5" s="58" t="str">
        <x:v>Network</x:v>
      </x:c>
      <x:c r="F5" s="58" t="str">
        <x:v>Network Security Team</x:v>
      </x:c>
      <x:c r="G5" s="58" t="str">
        <x:v>Production firewall and routing change must be approved and validated before cutover.</x:v>
      </x:c>
      <x:c r="H5" s="58" t="str">
        <x:v>Internal</x:v>
      </x:c>
      <x:c r="I5" s="58" t="str">
        <x:v>Yes</x:v>
      </x:c>
      <x:c r="J5" s="58" t="str">
        <x:v>Network Lead</x:v>
      </x:c>
      <x:c r="K5" s="60" t="n">
        <x:v>46277.833333333336</x:v>
      </x:c>
      <x:c r="L5" s="58" t="str">
        <x:v>In Progress</x:v>
      </x:c>
      <x:c r="M5" s="58"/>
      <x:c r="N5" s="58" t="str">
        <x:v>Program</x:v>
      </x:c>
      <x:c r="O5" s="80" t="n">
        <x:v>46275</x:v>
      </x:c>
      <x:c r="P5" s="58" t="str">
        <x:v>SAMPLE – drives Amber wave health.</x:v>
      </x:c>
      <x:c r="Q5" s="84" t="str">
        <x:f>IF(A5="","",IF(AND(K5&lt;NOW(),K5&lt;&gt;"",L5&lt;&gt;"Resolved",L5&lt;&gt;"N/A"),"OVERDUE",""))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61"/>
      <x:c r="L6" s="26"/>
      <x:c r="M6" s="26"/>
      <x:c r="N6" s="26"/>
      <x:c r="O6" s="81"/>
      <x:c r="P6" s="26"/>
      <x:c r="Q6" s="84" t="str">
        <x:f>IF(A6="","",IF(AND(K6&lt;NOW(),K6&lt;&gt;"",L6&lt;&gt;"Resolved",L6&lt;&gt;"N/A"),"OVERDUE",""))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61"/>
      <x:c r="L7" s="26"/>
      <x:c r="M7" s="26"/>
      <x:c r="N7" s="26"/>
      <x:c r="O7" s="81"/>
      <x:c r="P7" s="26"/>
      <x:c r="Q7" s="84" t="str">
        <x:f>IF(A7="","",IF(AND(K7&lt;NOW(),K7&lt;&gt;"",L7&lt;&gt;"Resolved",L7&lt;&gt;"N/A"),"OVERDUE",""))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61"/>
      <x:c r="L8" s="26"/>
      <x:c r="M8" s="26"/>
      <x:c r="N8" s="26"/>
      <x:c r="O8" s="81"/>
      <x:c r="P8" s="26"/>
      <x:c r="Q8" s="84" t="str">
        <x:f>IF(A8="","",IF(AND(K8&lt;NOW(),K8&lt;&gt;"",L8&lt;&gt;"Resolved",L8&lt;&gt;"N/A"),"OVERDUE",""))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61"/>
      <x:c r="L9" s="26"/>
      <x:c r="M9" s="26"/>
      <x:c r="N9" s="26"/>
      <x:c r="O9" s="81"/>
      <x:c r="P9" s="26"/>
      <x:c r="Q9" s="84" t="str">
        <x:f>IF(A9="","",IF(AND(K9&lt;NOW(),K9&lt;&gt;"",L9&lt;&gt;"Resolved",L9&lt;&gt;"N/A"),"OVERDUE",""))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61"/>
      <x:c r="L10" s="26"/>
      <x:c r="M10" s="26"/>
      <x:c r="N10" s="26"/>
      <x:c r="O10" s="81"/>
      <x:c r="P10" s="26"/>
      <x:c r="Q10" s="84" t="str">
        <x:f>IF(A10="","",IF(AND(K10&lt;NOW(),K10&lt;&gt;"",L10&lt;&gt;"Resolved",L10&lt;&gt;"N/A"),"OVERDUE",""))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61"/>
      <x:c r="L11" s="26"/>
      <x:c r="M11" s="26"/>
      <x:c r="N11" s="26"/>
      <x:c r="O11" s="81"/>
      <x:c r="P11" s="26"/>
      <x:c r="Q11" s="84" t="str">
        <x:f>IF(A11="","",IF(AND(K11&lt;NOW(),K11&lt;&gt;"",L11&lt;&gt;"Resolved",L11&lt;&gt;"N/A"),"OVERDUE",""))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61"/>
      <x:c r="L12" s="26"/>
      <x:c r="M12" s="26"/>
      <x:c r="N12" s="26"/>
      <x:c r="O12" s="81"/>
      <x:c r="P12" s="26"/>
      <x:c r="Q12" s="84" t="str">
        <x:f>IF(A12="","",IF(AND(K12&lt;NOW(),K12&lt;&gt;"",L12&lt;&gt;"Resolved",L12&lt;&gt;"N/A"),"OVERDUE",""))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61"/>
      <x:c r="L13" s="26"/>
      <x:c r="M13" s="26"/>
      <x:c r="N13" s="26"/>
      <x:c r="O13" s="81"/>
      <x:c r="P13" s="26"/>
      <x:c r="Q13" s="84" t="str">
        <x:f>IF(A13="","",IF(AND(K13&lt;NOW(),K13&lt;&gt;"",L13&lt;&gt;"Resolved",L13&lt;&gt;"N/A"),"OVERDUE",""))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61"/>
      <x:c r="L14" s="26"/>
      <x:c r="M14" s="26"/>
      <x:c r="N14" s="26"/>
      <x:c r="O14" s="81"/>
      <x:c r="P14" s="26"/>
      <x:c r="Q14" s="84" t="str">
        <x:f>IF(A14="","",IF(AND(K14&lt;NOW(),K14&lt;&gt;"",L14&lt;&gt;"Resolved",L14&lt;&gt;"N/A"),"OVERDUE",""))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61"/>
      <x:c r="L15" s="26"/>
      <x:c r="M15" s="26"/>
      <x:c r="N15" s="26"/>
      <x:c r="O15" s="81"/>
      <x:c r="P15" s="26"/>
      <x:c r="Q15" s="84" t="str">
        <x:f>IF(A15="","",IF(AND(K15&lt;NOW(),K15&lt;&gt;"",L15&lt;&gt;"Resolved",L15&lt;&gt;"N/A"),"OVERDUE",""))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61"/>
      <x:c r="L16" s="26"/>
      <x:c r="M16" s="26"/>
      <x:c r="N16" s="26"/>
      <x:c r="O16" s="81"/>
      <x:c r="P16" s="26"/>
      <x:c r="Q16" s="84" t="str">
        <x:f>IF(A16="","",IF(AND(K16&lt;NOW(),K16&lt;&gt;"",L16&lt;&gt;"Resolved",L16&lt;&gt;"N/A"),"OVERDUE",""))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61"/>
      <x:c r="L17" s="26"/>
      <x:c r="M17" s="26"/>
      <x:c r="N17" s="26"/>
      <x:c r="O17" s="81"/>
      <x:c r="P17" s="26"/>
      <x:c r="Q17" s="84" t="str">
        <x:f>IF(A17="","",IF(AND(K17&lt;NOW(),K17&lt;&gt;"",L17&lt;&gt;"Resolved",L17&lt;&gt;"N/A"),"OVERDUE",""))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61"/>
      <x:c r="L18" s="26"/>
      <x:c r="M18" s="26"/>
      <x:c r="N18" s="26"/>
      <x:c r="O18" s="81"/>
      <x:c r="P18" s="26"/>
      <x:c r="Q18" s="84" t="str">
        <x:f>IF(A18="","",IF(AND(K18&lt;NOW(),K18&lt;&gt;"",L18&lt;&gt;"Resolved",L18&lt;&gt;"N/A"),"OVERDUE",""))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61"/>
      <x:c r="L19" s="26"/>
      <x:c r="M19" s="26"/>
      <x:c r="N19" s="26"/>
      <x:c r="O19" s="81"/>
      <x:c r="P19" s="26"/>
      <x:c r="Q19" s="84" t="str">
        <x:f>IF(A19="","",IF(AND(K19&lt;NOW(),K19&lt;&gt;"",L19&lt;&gt;"Resolved",L19&lt;&gt;"N/A"),"OVERDUE",""))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61"/>
      <x:c r="L20" s="26"/>
      <x:c r="M20" s="26"/>
      <x:c r="N20" s="26"/>
      <x:c r="O20" s="81"/>
      <x:c r="P20" s="26"/>
      <x:c r="Q20" s="84" t="str">
        <x:f>IF(A20="","",IF(AND(K20&lt;NOW(),K20&lt;&gt;"",L20&lt;&gt;"Resolved",L20&lt;&gt;"N/A"),"OVERDUE",""))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61"/>
      <x:c r="L21" s="26"/>
      <x:c r="M21" s="26"/>
      <x:c r="N21" s="26"/>
      <x:c r="O21" s="81"/>
      <x:c r="P21" s="26"/>
      <x:c r="Q21" s="84" t="str">
        <x:f>IF(A21="","",IF(AND(K21&lt;NOW(),K21&lt;&gt;"",L21&lt;&gt;"Resolved",L21&lt;&gt;"N/A"),"OVERDUE",""))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61"/>
      <x:c r="L22" s="26"/>
      <x:c r="M22" s="26"/>
      <x:c r="N22" s="26"/>
      <x:c r="O22" s="81"/>
      <x:c r="P22" s="26"/>
      <x:c r="Q22" s="84" t="str">
        <x:f>IF(A22="","",IF(AND(K22&lt;NOW(),K22&lt;&gt;"",L22&lt;&gt;"Resolved",L22&lt;&gt;"N/A"),"OVERDUE",""))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61"/>
      <x:c r="L23" s="26"/>
      <x:c r="M23" s="26"/>
      <x:c r="N23" s="26"/>
      <x:c r="O23" s="81"/>
      <x:c r="P23" s="26"/>
      <x:c r="Q23" s="84" t="str">
        <x:f>IF(A23="","",IF(AND(K23&lt;NOW(),K23&lt;&gt;"",L23&lt;&gt;"Resolved",L23&lt;&gt;"N/A"),"OVERDUE",""))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61"/>
      <x:c r="L24" s="26"/>
      <x:c r="M24" s="26"/>
      <x:c r="N24" s="26"/>
      <x:c r="O24" s="81"/>
      <x:c r="P24" s="26"/>
      <x:c r="Q24" s="84" t="str">
        <x:f>IF(A24="","",IF(AND(K24&lt;NOW(),K24&lt;&gt;"",L24&lt;&gt;"Resolved",L24&lt;&gt;"N/A"),"OVERDUE",""))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61"/>
      <x:c r="L25" s="26"/>
      <x:c r="M25" s="26"/>
      <x:c r="N25" s="26"/>
      <x:c r="O25" s="81"/>
      <x:c r="P25" s="26"/>
      <x:c r="Q25" s="84" t="str">
        <x:f>IF(A25="","",IF(AND(K25&lt;NOW(),K25&lt;&gt;"",L25&lt;&gt;"Resolved",L25&lt;&gt;"N/A"),"OVERDUE",""))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61"/>
      <x:c r="L26" s="26"/>
      <x:c r="M26" s="26"/>
      <x:c r="N26" s="26"/>
      <x:c r="O26" s="81"/>
      <x:c r="P26" s="26"/>
      <x:c r="Q26" s="84" t="str">
        <x:f>IF(A26="","",IF(AND(K26&lt;NOW(),K26&lt;&gt;"",L26&lt;&gt;"Resolved",L26&lt;&gt;"N/A"),"OVERDUE",""))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61"/>
      <x:c r="L27" s="26"/>
      <x:c r="M27" s="26"/>
      <x:c r="N27" s="26"/>
      <x:c r="O27" s="81"/>
      <x:c r="P27" s="26"/>
      <x:c r="Q27" s="84" t="str">
        <x:f>IF(A27="","",IF(AND(K27&lt;NOW(),K27&lt;&gt;"",L27&lt;&gt;"Resolved",L27&lt;&gt;"N/A"),"OVERDUE",""))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61"/>
      <x:c r="L28" s="26"/>
      <x:c r="M28" s="26"/>
      <x:c r="N28" s="26"/>
      <x:c r="O28" s="81"/>
      <x:c r="P28" s="26"/>
      <x:c r="Q28" s="84" t="str">
        <x:f>IF(A28="","",IF(AND(K28&lt;NOW(),K28&lt;&gt;"",L28&lt;&gt;"Resolved",L28&lt;&gt;"N/A"),"OVERDUE",""))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61"/>
      <x:c r="L29" s="26"/>
      <x:c r="M29" s="26"/>
      <x:c r="N29" s="26"/>
      <x:c r="O29" s="81"/>
      <x:c r="P29" s="26"/>
      <x:c r="Q29" s="84" t="str">
        <x:f>IF(A29="","",IF(AND(K29&lt;NOW(),K29&lt;&gt;"",L29&lt;&gt;"Resolved",L29&lt;&gt;"N/A"),"OVERDUE",""))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61"/>
      <x:c r="L30" s="26"/>
      <x:c r="M30" s="26"/>
      <x:c r="N30" s="26"/>
      <x:c r="O30" s="81"/>
      <x:c r="P30" s="26"/>
      <x:c r="Q30" s="84" t="str">
        <x:f>IF(A30="","",IF(AND(K30&lt;NOW(),K30&lt;&gt;"",L30&lt;&gt;"Resolved",L30&lt;&gt;"N/A"),"OVERDUE",""))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61"/>
      <x:c r="L31" s="26"/>
      <x:c r="M31" s="26"/>
      <x:c r="N31" s="26"/>
      <x:c r="O31" s="81"/>
      <x:c r="P31" s="26"/>
      <x:c r="Q31" s="84" t="str">
        <x:f>IF(A31="","",IF(AND(K31&lt;NOW(),K31&lt;&gt;"",L31&lt;&gt;"Resolved",L31&lt;&gt;"N/A"),"OVERDUE",""))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61"/>
      <x:c r="L32" s="26"/>
      <x:c r="M32" s="26"/>
      <x:c r="N32" s="26"/>
      <x:c r="O32" s="81"/>
      <x:c r="P32" s="26"/>
      <x:c r="Q32" s="84" t="str">
        <x:f>IF(A32="","",IF(AND(K32&lt;NOW(),K32&lt;&gt;"",L32&lt;&gt;"Resolved",L32&lt;&gt;"N/A"),"OVERDUE",""))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61"/>
      <x:c r="L33" s="26"/>
      <x:c r="M33" s="26"/>
      <x:c r="N33" s="26"/>
      <x:c r="O33" s="81"/>
      <x:c r="P33" s="26"/>
      <x:c r="Q33" s="84" t="str">
        <x:f>IF(A33="","",IF(AND(K33&lt;NOW(),K33&lt;&gt;"",L33&lt;&gt;"Resolved",L33&lt;&gt;"N/A"),"OVERDUE",""))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61"/>
      <x:c r="L34" s="26"/>
      <x:c r="M34" s="26"/>
      <x:c r="N34" s="26"/>
      <x:c r="O34" s="81"/>
      <x:c r="P34" s="26"/>
      <x:c r="Q34" s="84" t="str">
        <x:f>IF(A34="","",IF(AND(K34&lt;NOW(),K34&lt;&gt;"",L34&lt;&gt;"Resolved",L34&lt;&gt;"N/A"),"OVERDUE",""))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61"/>
      <x:c r="L35" s="26"/>
      <x:c r="M35" s="26"/>
      <x:c r="N35" s="26"/>
      <x:c r="O35" s="81"/>
      <x:c r="P35" s="26"/>
      <x:c r="Q35" s="84" t="str">
        <x:f>IF(A35="","",IF(AND(K35&lt;NOW(),K35&lt;&gt;"",L35&lt;&gt;"Resolved",L35&lt;&gt;"N/A"),"OVERDUE",""))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61"/>
      <x:c r="L36" s="26"/>
      <x:c r="M36" s="26"/>
      <x:c r="N36" s="26"/>
      <x:c r="O36" s="81"/>
      <x:c r="P36" s="26"/>
      <x:c r="Q36" s="84" t="str">
        <x:f>IF(A36="","",IF(AND(K36&lt;NOW(),K36&lt;&gt;"",L36&lt;&gt;"Resolved",L36&lt;&gt;"N/A"),"OVERDUE",""))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61"/>
      <x:c r="L37" s="26"/>
      <x:c r="M37" s="26"/>
      <x:c r="N37" s="26"/>
      <x:c r="O37" s="81"/>
      <x:c r="P37" s="26"/>
      <x:c r="Q37" s="84" t="str">
        <x:f>IF(A37="","",IF(AND(K37&lt;NOW(),K37&lt;&gt;"",L37&lt;&gt;"Resolved",L37&lt;&gt;"N/A"),"OVERDUE",""))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61"/>
      <x:c r="L38" s="26"/>
      <x:c r="M38" s="26"/>
      <x:c r="N38" s="26"/>
      <x:c r="O38" s="81"/>
      <x:c r="P38" s="26"/>
      <x:c r="Q38" s="84" t="str">
        <x:f>IF(A38="","",IF(AND(K38&lt;NOW(),K38&lt;&gt;"",L38&lt;&gt;"Resolved",L38&lt;&gt;"N/A"),"OVERDUE",""))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61"/>
      <x:c r="L39" s="26"/>
      <x:c r="M39" s="26"/>
      <x:c r="N39" s="26"/>
      <x:c r="O39" s="81"/>
      <x:c r="P39" s="26"/>
      <x:c r="Q39" s="84" t="str">
        <x:f>IF(A39="","",IF(AND(K39&lt;NOW(),K39&lt;&gt;"",L39&lt;&gt;"Resolved",L39&lt;&gt;"N/A"),"OVERDUE",""))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61"/>
      <x:c r="L40" s="26"/>
      <x:c r="M40" s="26"/>
      <x:c r="N40" s="26"/>
      <x:c r="O40" s="81"/>
      <x:c r="P40" s="26"/>
      <x:c r="Q40" s="84" t="str">
        <x:f>IF(A40="","",IF(AND(K40&lt;NOW(),K40&lt;&gt;"",L40&lt;&gt;"Resolved",L40&lt;&gt;"N/A"),"OVERDUE",""))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61"/>
      <x:c r="L41" s="26"/>
      <x:c r="M41" s="26"/>
      <x:c r="N41" s="26"/>
      <x:c r="O41" s="81"/>
      <x:c r="P41" s="26"/>
      <x:c r="Q41" s="84" t="str">
        <x:f>IF(A41="","",IF(AND(K41&lt;NOW(),K41&lt;&gt;"",L41&lt;&gt;"Resolved",L41&lt;&gt;"N/A"),"OVERDUE",""))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61"/>
      <x:c r="L42" s="26"/>
      <x:c r="M42" s="26"/>
      <x:c r="N42" s="26"/>
      <x:c r="O42" s="81"/>
      <x:c r="P42" s="26"/>
      <x:c r="Q42" s="84" t="str">
        <x:f>IF(A42="","",IF(AND(K42&lt;NOW(),K42&lt;&gt;"",L42&lt;&gt;"Resolved",L42&lt;&gt;"N/A"),"OVERDUE",""))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61"/>
      <x:c r="L43" s="26"/>
      <x:c r="M43" s="26"/>
      <x:c r="N43" s="26"/>
      <x:c r="O43" s="81"/>
      <x:c r="P43" s="26"/>
      <x:c r="Q43" s="84" t="str">
        <x:f>IF(A43="","",IF(AND(K43&lt;NOW(),K43&lt;&gt;"",L43&lt;&gt;"Resolved",L43&lt;&gt;"N/A"),"OVERDUE",""))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61"/>
      <x:c r="L44" s="26"/>
      <x:c r="M44" s="26"/>
      <x:c r="N44" s="26"/>
      <x:c r="O44" s="81"/>
      <x:c r="P44" s="26"/>
      <x:c r="Q44" s="84" t="str">
        <x:f>IF(A44="","",IF(AND(K44&lt;NOW(),K44&lt;&gt;"",L44&lt;&gt;"Resolved",L44&lt;&gt;"N/A"),"OVERDUE",""))</x:f>
      </x:c>
    </x:row>
  </x:sheetData>
  <x:mergeCells>
    <x:mergeCell ref="A1:Q1"/>
    <x:mergeCell ref="A2:Q2"/>
    <x:mergeCell ref="A3:Q3"/>
  </x:mergeCells>
  <x:dataValidations count="5">
    <x:dataValidation type="list" sqref="L5:L44">
      <x:formula1>"Not Started,In Progress,Resolved,Accepted Risk,Blocked,N/A"</x:formula1>
    </x:dataValidation>
    <x:dataValidation type="list" sqref="E5:E44">
      <x:formula1>"Application,Infrastructure,Network,Database,Security,Vendor,Business,Regulatory,Change,Facility,Data,License,Other"</x:formula1>
    </x:dataValidation>
    <x:dataValidation type="list" sqref="H5:H44">
      <x:formula1>"Internal,Customer,Vendor,Cloud Provider,Third Party,Regulatory,Other"</x:formula1>
    </x:dataValidation>
    <x:dataValidation type="list" sqref="I5:I44">
      <x:formula1>"Yes,No"</x:formula1>
    </x:dataValidation>
    <x:dataValidation type="list" sqref="N5:N44">
      <x:formula1>"None,Team,Workstream,Program,Executive"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d7d505084c4c03"/>
  </x:tableParts>
</x:worksheet>
</file>

<file path=xl/worksheets/sheet14.xml><?xml version="1.0" encoding="utf-8"?>
<x:worksheet xmlns:x="http://schemas.openxmlformats.org/spreadsheetml/2006/main">
  <x:sheetFormatPr defaultRowHeight="15"/>
  <x:cols>
    <x:col min="16" max="16" width="18" hidden="0" customWidth="1"/>
    <x:col min="5" max="5" width="18" hidden="0" customWidth="1"/>
    <x:col min="6" max="6" width="20" hidden="0" customWidth="1"/>
    <x:col min="9" max="9" width="18" hidden="0" customWidth="1"/>
    <x:col min="13" max="13" width="20" hidden="0" customWidth="1"/>
    <x:col min="17" max="17" width="20" hidden="0" customWidth="1"/>
  </x:cols>
  <x:sheetData>
    <x:row r="1" ht="28" customHeight="1">
      <x:c r="A1" s="6" t="str">
        <x:v>TEST PLAN &amp; VALIDATION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</x:row>
    <x:row r="2" ht="30" customHeight="1">
      <x:c r="A2" s="12" t="str">
        <x:v>Plan and record build verification, functional, integration, performance, security, DR and business tests used to establish migration readiness.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</x:row>
    <x:row r="4" ht="36" customHeight="1">
      <x:c r="A4" s="20" t="str">
        <x:v>Test ID</x:v>
      </x:c>
      <x:c r="B4" s="20" t="str">
        <x:v>Wave ID</x:v>
      </x:c>
      <x:c r="C4" s="20" t="str">
        <x:v>Move Group ID</x:v>
      </x:c>
      <x:c r="D4" s="20" t="str">
        <x:v>Workload ID</x:v>
      </x:c>
      <x:c r="E4" s="20" t="str">
        <x:v>Test Phase</x:v>
      </x:c>
      <x:c r="F4" s="20" t="str">
        <x:v>Test Type</x:v>
      </x:c>
      <x:c r="G4" s="20" t="str">
        <x:v>Test Description</x:v>
      </x:c>
      <x:c r="H4" s="20" t="str">
        <x:v>Expected Result</x:v>
      </x:c>
      <x:c r="I4" s="20" t="str">
        <x:v>Required?</x:v>
      </x:c>
      <x:c r="J4" s="20" t="str">
        <x:v>Tester / Owner</x:v>
      </x:c>
      <x:c r="K4" s="20" t="str">
        <x:v>Planned Date</x:v>
      </x:c>
      <x:c r="L4" s="20" t="str">
        <x:v>Actual Date</x:v>
      </x:c>
      <x:c r="M4" s="20" t="str">
        <x:v>Result</x:v>
      </x:c>
      <x:c r="N4" s="20" t="str">
        <x:v>Defect / Issue ID</x:v>
      </x:c>
      <x:c r="O4" s="20" t="str">
        <x:v>Evidence</x:v>
      </x:c>
      <x:c r="P4" s="20" t="str">
        <x:v>Business Sign-Off Required?</x:v>
      </x:c>
      <x:c r="Q4" s="20" t="str">
        <x:v>Sign-Off Status</x:v>
      </x:c>
      <x:c r="R4" s="20" t="str">
        <x:v>Notes</x:v>
      </x:c>
      <x:c r="S4" s="20" t="str">
        <x:v>Blocking Failed Test?</x:v>
      </x:c>
    </x:row>
    <x:row r="5">
      <x:c r="A5" s="58" t="str">
        <x:v>TST-065</x:v>
      </x:c>
      <x:c r="B5" s="58" t="str">
        <x:v>WAV-003</x:v>
      </x:c>
      <x:c r="C5" s="58" t="str">
        <x:v>MG-003B</x:v>
      </x:c>
      <x:c r="D5" s="58" t="str">
        <x:v>APP-014</x:v>
      </x:c>
      <x:c r="E5" s="58" t="str">
        <x:v>Pre-Cutover</x:v>
      </x:c>
      <x:c r="F5" s="58" t="str">
        <x:v>Performance</x:v>
      </x:c>
      <x:c r="G5" s="58" t="str">
        <x:v>Validate target performance baseline before production cutover.</x:v>
      </x:c>
      <x:c r="H5" s="58" t="str">
        <x:v>Response times and batch duration meet approved baseline.</x:v>
      </x:c>
      <x:c r="I5" s="58" t="str">
        <x:v>Required</x:v>
      </x:c>
      <x:c r="J5" s="58" t="str">
        <x:v>Performance Test Team</x:v>
      </x:c>
      <x:c r="K5" s="80" t="n">
        <x:v>46273</x:v>
      </x:c>
      <x:c r="L5" s="80" t="n">
        <x:v>46273</x:v>
      </x:c>
      <x:c r="M5" s="58" t="str">
        <x:v>Pass</x:v>
      </x:c>
      <x:c r="N5" s="58"/>
      <x:c r="O5" s="58" t="str">
        <x:v>Performance test report</x:v>
      </x:c>
      <x:c r="P5" s="58" t="str">
        <x:v>No</x:v>
      </x:c>
      <x:c r="Q5" s="58" t="str">
        <x:v>N/A</x:v>
      </x:c>
      <x:c r="R5" s="58" t="str">
        <x:v>SAMPLE</x:v>
      </x:c>
      <x:c r="S5" s="84" t="str">
        <x:f>IF(A5="","",IF(AND(I5="Required",M5="Fail"),"BLOCKING",""))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81"/>
      <x:c r="L6" s="81"/>
      <x:c r="M6" s="26"/>
      <x:c r="N6" s="26"/>
      <x:c r="O6" s="26"/>
      <x:c r="P6" s="26"/>
      <x:c r="Q6" s="26"/>
      <x:c r="R6" s="26"/>
      <x:c r="S6" s="84" t="str">
        <x:f>IF(A6="","",IF(AND(I6="Required",M6="Fail"),"BLOCKING",""))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81"/>
      <x:c r="L7" s="81"/>
      <x:c r="M7" s="26"/>
      <x:c r="N7" s="26"/>
      <x:c r="O7" s="26"/>
      <x:c r="P7" s="26"/>
      <x:c r="Q7" s="26"/>
      <x:c r="R7" s="26"/>
      <x:c r="S7" s="84" t="str">
        <x:f>IF(A7="","",IF(AND(I7="Required",M7="Fail"),"BLOCKING",""))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81"/>
      <x:c r="L8" s="81"/>
      <x:c r="M8" s="26"/>
      <x:c r="N8" s="26"/>
      <x:c r="O8" s="26"/>
      <x:c r="P8" s="26"/>
      <x:c r="Q8" s="26"/>
      <x:c r="R8" s="26"/>
      <x:c r="S8" s="84" t="str">
        <x:f>IF(A8="","",IF(AND(I8="Required",M8="Fail"),"BLOCKING",""))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81"/>
      <x:c r="L9" s="81"/>
      <x:c r="M9" s="26"/>
      <x:c r="N9" s="26"/>
      <x:c r="O9" s="26"/>
      <x:c r="P9" s="26"/>
      <x:c r="Q9" s="26"/>
      <x:c r="R9" s="26"/>
      <x:c r="S9" s="84" t="str">
        <x:f>IF(A9="","",IF(AND(I9="Required",M9="Fail"),"BLOCKING",""))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81"/>
      <x:c r="L10" s="81"/>
      <x:c r="M10" s="26"/>
      <x:c r="N10" s="26"/>
      <x:c r="O10" s="26"/>
      <x:c r="P10" s="26"/>
      <x:c r="Q10" s="26"/>
      <x:c r="R10" s="26"/>
      <x:c r="S10" s="84" t="str">
        <x:f>IF(A10="","",IF(AND(I10="Required",M10="Fail"),"BLOCKING",""))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81"/>
      <x:c r="L11" s="81"/>
      <x:c r="M11" s="26"/>
      <x:c r="N11" s="26"/>
      <x:c r="O11" s="26"/>
      <x:c r="P11" s="26"/>
      <x:c r="Q11" s="26"/>
      <x:c r="R11" s="26"/>
      <x:c r="S11" s="84" t="str">
        <x:f>IF(A11="","",IF(AND(I11="Required",M11="Fail"),"BLOCKING",""))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81"/>
      <x:c r="L12" s="81"/>
      <x:c r="M12" s="26"/>
      <x:c r="N12" s="26"/>
      <x:c r="O12" s="26"/>
      <x:c r="P12" s="26"/>
      <x:c r="Q12" s="26"/>
      <x:c r="R12" s="26"/>
      <x:c r="S12" s="84" t="str">
        <x:f>IF(A12="","",IF(AND(I12="Required",M12="Fail"),"BLOCKING",""))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81"/>
      <x:c r="L13" s="81"/>
      <x:c r="M13" s="26"/>
      <x:c r="N13" s="26"/>
      <x:c r="O13" s="26"/>
      <x:c r="P13" s="26"/>
      <x:c r="Q13" s="26"/>
      <x:c r="R13" s="26"/>
      <x:c r="S13" s="84" t="str">
        <x:f>IF(A13="","",IF(AND(I13="Required",M13="Fail"),"BLOCKING",""))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81"/>
      <x:c r="L14" s="81"/>
      <x:c r="M14" s="26"/>
      <x:c r="N14" s="26"/>
      <x:c r="O14" s="26"/>
      <x:c r="P14" s="26"/>
      <x:c r="Q14" s="26"/>
      <x:c r="R14" s="26"/>
      <x:c r="S14" s="84" t="str">
        <x:f>IF(A14="","",IF(AND(I14="Required",M14="Fail"),"BLOCKING",""))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81"/>
      <x:c r="L15" s="81"/>
      <x:c r="M15" s="26"/>
      <x:c r="N15" s="26"/>
      <x:c r="O15" s="26"/>
      <x:c r="P15" s="26"/>
      <x:c r="Q15" s="26"/>
      <x:c r="R15" s="26"/>
      <x:c r="S15" s="84" t="str">
        <x:f>IF(A15="","",IF(AND(I15="Required",M15="Fail"),"BLOCKING",""))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81"/>
      <x:c r="L16" s="81"/>
      <x:c r="M16" s="26"/>
      <x:c r="N16" s="26"/>
      <x:c r="O16" s="26"/>
      <x:c r="P16" s="26"/>
      <x:c r="Q16" s="26"/>
      <x:c r="R16" s="26"/>
      <x:c r="S16" s="84" t="str">
        <x:f>IF(A16="","",IF(AND(I16="Required",M16="Fail"),"BLOCKING",""))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81"/>
      <x:c r="L17" s="81"/>
      <x:c r="M17" s="26"/>
      <x:c r="N17" s="26"/>
      <x:c r="O17" s="26"/>
      <x:c r="P17" s="26"/>
      <x:c r="Q17" s="26"/>
      <x:c r="R17" s="26"/>
      <x:c r="S17" s="84" t="str">
        <x:f>IF(A17="","",IF(AND(I17="Required",M17="Fail"),"BLOCKING",""))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81"/>
      <x:c r="L18" s="81"/>
      <x:c r="M18" s="26"/>
      <x:c r="N18" s="26"/>
      <x:c r="O18" s="26"/>
      <x:c r="P18" s="26"/>
      <x:c r="Q18" s="26"/>
      <x:c r="R18" s="26"/>
      <x:c r="S18" s="84" t="str">
        <x:f>IF(A18="","",IF(AND(I18="Required",M18="Fail"),"BLOCKING",""))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81"/>
      <x:c r="L19" s="81"/>
      <x:c r="M19" s="26"/>
      <x:c r="N19" s="26"/>
      <x:c r="O19" s="26"/>
      <x:c r="P19" s="26"/>
      <x:c r="Q19" s="26"/>
      <x:c r="R19" s="26"/>
      <x:c r="S19" s="84" t="str">
        <x:f>IF(A19="","",IF(AND(I19="Required",M19="Fail"),"BLOCKING",""))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81"/>
      <x:c r="L20" s="81"/>
      <x:c r="M20" s="26"/>
      <x:c r="N20" s="26"/>
      <x:c r="O20" s="26"/>
      <x:c r="P20" s="26"/>
      <x:c r="Q20" s="26"/>
      <x:c r="R20" s="26"/>
      <x:c r="S20" s="84" t="str">
        <x:f>IF(A20="","",IF(AND(I20="Required",M20="Fail"),"BLOCKING",""))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81"/>
      <x:c r="L21" s="81"/>
      <x:c r="M21" s="26"/>
      <x:c r="N21" s="26"/>
      <x:c r="O21" s="26"/>
      <x:c r="P21" s="26"/>
      <x:c r="Q21" s="26"/>
      <x:c r="R21" s="26"/>
      <x:c r="S21" s="84" t="str">
        <x:f>IF(A21="","",IF(AND(I21="Required",M21="Fail"),"BLOCKING",""))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81"/>
      <x:c r="L22" s="81"/>
      <x:c r="M22" s="26"/>
      <x:c r="N22" s="26"/>
      <x:c r="O22" s="26"/>
      <x:c r="P22" s="26"/>
      <x:c r="Q22" s="26"/>
      <x:c r="R22" s="26"/>
      <x:c r="S22" s="84" t="str">
        <x:f>IF(A22="","",IF(AND(I22="Required",M22="Fail"),"BLOCKING",""))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81"/>
      <x:c r="L23" s="81"/>
      <x:c r="M23" s="26"/>
      <x:c r="N23" s="26"/>
      <x:c r="O23" s="26"/>
      <x:c r="P23" s="26"/>
      <x:c r="Q23" s="26"/>
      <x:c r="R23" s="26"/>
      <x:c r="S23" s="84" t="str">
        <x:f>IF(A23="","",IF(AND(I23="Required",M23="Fail"),"BLOCKING",""))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81"/>
      <x:c r="L24" s="81"/>
      <x:c r="M24" s="26"/>
      <x:c r="N24" s="26"/>
      <x:c r="O24" s="26"/>
      <x:c r="P24" s="26"/>
      <x:c r="Q24" s="26"/>
      <x:c r="R24" s="26"/>
      <x:c r="S24" s="84" t="str">
        <x:f>IF(A24="","",IF(AND(I24="Required",M24="Fail"),"BLOCKING",""))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81"/>
      <x:c r="L25" s="81"/>
      <x:c r="M25" s="26"/>
      <x:c r="N25" s="26"/>
      <x:c r="O25" s="26"/>
      <x:c r="P25" s="26"/>
      <x:c r="Q25" s="26"/>
      <x:c r="R25" s="26"/>
      <x:c r="S25" s="84" t="str">
        <x:f>IF(A25="","",IF(AND(I25="Required",M25="Fail"),"BLOCKING",""))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81"/>
      <x:c r="L26" s="81"/>
      <x:c r="M26" s="26"/>
      <x:c r="N26" s="26"/>
      <x:c r="O26" s="26"/>
      <x:c r="P26" s="26"/>
      <x:c r="Q26" s="26"/>
      <x:c r="R26" s="26"/>
      <x:c r="S26" s="84" t="str">
        <x:f>IF(A26="","",IF(AND(I26="Required",M26="Fail"),"BLOCKING",""))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81"/>
      <x:c r="L27" s="81"/>
      <x:c r="M27" s="26"/>
      <x:c r="N27" s="26"/>
      <x:c r="O27" s="26"/>
      <x:c r="P27" s="26"/>
      <x:c r="Q27" s="26"/>
      <x:c r="R27" s="26"/>
      <x:c r="S27" s="84" t="str">
        <x:f>IF(A27="","",IF(AND(I27="Required",M27="Fail"),"BLOCKING",""))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81"/>
      <x:c r="L28" s="81"/>
      <x:c r="M28" s="26"/>
      <x:c r="N28" s="26"/>
      <x:c r="O28" s="26"/>
      <x:c r="P28" s="26"/>
      <x:c r="Q28" s="26"/>
      <x:c r="R28" s="26"/>
      <x:c r="S28" s="84" t="str">
        <x:f>IF(A28="","",IF(AND(I28="Required",M28="Fail"),"BLOCKING",""))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81"/>
      <x:c r="L29" s="81"/>
      <x:c r="M29" s="26"/>
      <x:c r="N29" s="26"/>
      <x:c r="O29" s="26"/>
      <x:c r="P29" s="26"/>
      <x:c r="Q29" s="26"/>
      <x:c r="R29" s="26"/>
      <x:c r="S29" s="84" t="str">
        <x:f>IF(A29="","",IF(AND(I29="Required",M29="Fail"),"BLOCKING",""))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81"/>
      <x:c r="L30" s="81"/>
      <x:c r="M30" s="26"/>
      <x:c r="N30" s="26"/>
      <x:c r="O30" s="26"/>
      <x:c r="P30" s="26"/>
      <x:c r="Q30" s="26"/>
      <x:c r="R30" s="26"/>
      <x:c r="S30" s="84" t="str">
        <x:f>IF(A30="","",IF(AND(I30="Required",M30="Fail"),"BLOCKING",""))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81"/>
      <x:c r="L31" s="81"/>
      <x:c r="M31" s="26"/>
      <x:c r="N31" s="26"/>
      <x:c r="O31" s="26"/>
      <x:c r="P31" s="26"/>
      <x:c r="Q31" s="26"/>
      <x:c r="R31" s="26"/>
      <x:c r="S31" s="84" t="str">
        <x:f>IF(A31="","",IF(AND(I31="Required",M31="Fail"),"BLOCKING",""))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81"/>
      <x:c r="L32" s="81"/>
      <x:c r="M32" s="26"/>
      <x:c r="N32" s="26"/>
      <x:c r="O32" s="26"/>
      <x:c r="P32" s="26"/>
      <x:c r="Q32" s="26"/>
      <x:c r="R32" s="26"/>
      <x:c r="S32" s="84" t="str">
        <x:f>IF(A32="","",IF(AND(I32="Required",M32="Fail"),"BLOCKING",""))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81"/>
      <x:c r="L33" s="81"/>
      <x:c r="M33" s="26"/>
      <x:c r="N33" s="26"/>
      <x:c r="O33" s="26"/>
      <x:c r="P33" s="26"/>
      <x:c r="Q33" s="26"/>
      <x:c r="R33" s="26"/>
      <x:c r="S33" s="84" t="str">
        <x:f>IF(A33="","",IF(AND(I33="Required",M33="Fail"),"BLOCKING",""))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81"/>
      <x:c r="L34" s="81"/>
      <x:c r="M34" s="26"/>
      <x:c r="N34" s="26"/>
      <x:c r="O34" s="26"/>
      <x:c r="P34" s="26"/>
      <x:c r="Q34" s="26"/>
      <x:c r="R34" s="26"/>
      <x:c r="S34" s="84" t="str">
        <x:f>IF(A34="","",IF(AND(I34="Required",M34="Fail"),"BLOCKING",""))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81"/>
      <x:c r="L35" s="81"/>
      <x:c r="M35" s="26"/>
      <x:c r="N35" s="26"/>
      <x:c r="O35" s="26"/>
      <x:c r="P35" s="26"/>
      <x:c r="Q35" s="26"/>
      <x:c r="R35" s="26"/>
      <x:c r="S35" s="84" t="str">
        <x:f>IF(A35="","",IF(AND(I35="Required",M35="Fail"),"BLOCKING",""))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81"/>
      <x:c r="L36" s="81"/>
      <x:c r="M36" s="26"/>
      <x:c r="N36" s="26"/>
      <x:c r="O36" s="26"/>
      <x:c r="P36" s="26"/>
      <x:c r="Q36" s="26"/>
      <x:c r="R36" s="26"/>
      <x:c r="S36" s="84" t="str">
        <x:f>IF(A36="","",IF(AND(I36="Required",M36="Fail"),"BLOCKING",""))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81"/>
      <x:c r="L37" s="81"/>
      <x:c r="M37" s="26"/>
      <x:c r="N37" s="26"/>
      <x:c r="O37" s="26"/>
      <x:c r="P37" s="26"/>
      <x:c r="Q37" s="26"/>
      <x:c r="R37" s="26"/>
      <x:c r="S37" s="84" t="str">
        <x:f>IF(A37="","",IF(AND(I37="Required",M37="Fail"),"BLOCKING",""))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81"/>
      <x:c r="L38" s="81"/>
      <x:c r="M38" s="26"/>
      <x:c r="N38" s="26"/>
      <x:c r="O38" s="26"/>
      <x:c r="P38" s="26"/>
      <x:c r="Q38" s="26"/>
      <x:c r="R38" s="26"/>
      <x:c r="S38" s="84" t="str">
        <x:f>IF(A38="","",IF(AND(I38="Required",M38="Fail"),"BLOCKING",""))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81"/>
      <x:c r="L39" s="81"/>
      <x:c r="M39" s="26"/>
      <x:c r="N39" s="26"/>
      <x:c r="O39" s="26"/>
      <x:c r="P39" s="26"/>
      <x:c r="Q39" s="26"/>
      <x:c r="R39" s="26"/>
      <x:c r="S39" s="84" t="str">
        <x:f>IF(A39="","",IF(AND(I39="Required",M39="Fail"),"BLOCKING",""))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81"/>
      <x:c r="L40" s="81"/>
      <x:c r="M40" s="26"/>
      <x:c r="N40" s="26"/>
      <x:c r="O40" s="26"/>
      <x:c r="P40" s="26"/>
      <x:c r="Q40" s="26"/>
      <x:c r="R40" s="26"/>
      <x:c r="S40" s="84" t="str">
        <x:f>IF(A40="","",IF(AND(I40="Required",M40="Fail"),"BLOCKING",""))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81"/>
      <x:c r="L41" s="81"/>
      <x:c r="M41" s="26"/>
      <x:c r="N41" s="26"/>
      <x:c r="O41" s="26"/>
      <x:c r="P41" s="26"/>
      <x:c r="Q41" s="26"/>
      <x:c r="R41" s="26"/>
      <x:c r="S41" s="84" t="str">
        <x:f>IF(A41="","",IF(AND(I41="Required",M41="Fail"),"BLOCKING",""))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81"/>
      <x:c r="L42" s="81"/>
      <x:c r="M42" s="26"/>
      <x:c r="N42" s="26"/>
      <x:c r="O42" s="26"/>
      <x:c r="P42" s="26"/>
      <x:c r="Q42" s="26"/>
      <x:c r="R42" s="26"/>
      <x:c r="S42" s="84" t="str">
        <x:f>IF(A42="","",IF(AND(I42="Required",M42="Fail"),"BLOCKING",""))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81"/>
      <x:c r="L43" s="81"/>
      <x:c r="M43" s="26"/>
      <x:c r="N43" s="26"/>
      <x:c r="O43" s="26"/>
      <x:c r="P43" s="26"/>
      <x:c r="Q43" s="26"/>
      <x:c r="R43" s="26"/>
      <x:c r="S43" s="84" t="str">
        <x:f>IF(A43="","",IF(AND(I43="Required",M43="Fail"),"BLOCKING",""))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81"/>
      <x:c r="L44" s="81"/>
      <x:c r="M44" s="26"/>
      <x:c r="N44" s="26"/>
      <x:c r="O44" s="26"/>
      <x:c r="P44" s="26"/>
      <x:c r="Q44" s="26"/>
      <x:c r="R44" s="26"/>
      <x:c r="S44" s="84" t="str">
        <x:f>IF(A44="","",IF(AND(I44="Required",M44="Fail"),"BLOCKING",""))</x:f>
      </x:c>
    </x:row>
  </x:sheetData>
  <x:mergeCells>
    <x:mergeCell ref="A1:S1"/>
    <x:mergeCell ref="A2:S2"/>
    <x:mergeCell ref="A3:S3"/>
  </x:mergeCells>
  <x:conditionalFormatting sqref="M5:M44">
    <x:cfRule type="expression" dxfId="24" priority="1">
      <x:formula>M5="Pass"</x:formula>
    </x:cfRule>
    <x:cfRule type="expression" dxfId="25" priority="2">
      <x:formula>M5="Conditional Pass"</x:formula>
    </x:cfRule>
    <x:cfRule type="expression" dxfId="26" priority="3">
      <x:formula>M5="Not Run"</x:formula>
    </x:cfRule>
    <x:cfRule type="expression" dxfId="27" priority="4">
      <x:formula>M5="Fail"</x:formula>
    </x:cfRule>
  </x:conditionalFormatting>
  <x:dataValidations count="6">
    <x:dataValidation type="list" sqref="P5:P44">
      <x:formula1>"Yes,No"</x:formula1>
    </x:dataValidation>
    <x:dataValidation type="list" sqref="E5:E44">
      <x:formula1>"Pre-Cutover,Build Verification,Replication Validation,Cutover,Post-Cutover,DR,Hypercare,Other"</x:formula1>
    </x:dataValidation>
    <x:dataValidation type="list" sqref="F5:F44">
      <x:formula1>"Smoke,Functional,Integration,Performance,Security,Connectivity,Database,Batch,DR / Failover,Business,Monitoring,Backup,Other"</x:formula1>
    </x:dataValidation>
    <x:dataValidation type="list" sqref="I5:I44">
      <x:formula1>"Required,Optional,N/A"</x:formula1>
    </x:dataValidation>
    <x:dataValidation type="list" sqref="M5:M44">
      <x:formula1>"Not Run,Pass,Fail,Conditional Pass,N/A"</x:formula1>
    </x:dataValidation>
    <x:dataValidation type="list" sqref="Q5:Q44">
      <x:formula1>"Pending,Approved,Rejected,N/A"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ecfedcfba654dfd"/>
  </x:tableParts>
</x:worksheet>
</file>

<file path=xl/worksheets/sheet15.xml><?xml version="1.0" encoding="utf-8"?>
<x:worksheet xmlns:x="http://schemas.openxmlformats.org/spreadsheetml/2006/main">
  <x:sheetFormatPr defaultRowHeight="15"/>
  <x:cols>
    <x:col min="20" max="20" width="20" hidden="0" customWidth="1"/>
    <x:col min="5" max="5" width="18" hidden="0" customWidth="1"/>
    <x:col min="23" max="23" width="28" hidden="0" customWidth="1"/>
  </x:cols>
  <x:sheetData>
    <x:row r="1" ht="28" customHeight="1">
      <x:c r="A1" s="6" t="str">
        <x:v>CUTOVER RUNBOOK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</x:row>
    <x:row r="2" ht="30" customHeight="1">
      <x:c r="A2" s="12" t="str">
        <x:v>Provide the detailed sequenced execution plan used during the migration window, including planned/actual timestamps, outcomes, evidence and rollback triggers.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  <x:c r="V2" s="12"/>
      <x:c r="W2" s="12"/>
      <x:c r="X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  <x:c r="V3" s="78"/>
      <x:c r="W3" s="78"/>
      <x:c r="X3" s="78"/>
    </x:row>
    <x:row r="4" ht="36" customHeight="1">
      <x:c r="A4" s="20" t="str">
        <x:v>Cutover Task ID</x:v>
      </x:c>
      <x:c r="B4" s="20" t="str">
        <x:v>Wave ID</x:v>
      </x:c>
      <x:c r="C4" s="20" t="str">
        <x:v>Move Group ID</x:v>
      </x:c>
      <x:c r="D4" s="20" t="str">
        <x:v>Sequence #</x:v>
      </x:c>
      <x:c r="E4" s="20" t="str">
        <x:v>Phase</x:v>
      </x:c>
      <x:c r="F4" s="20" t="str">
        <x:v>Task / Action</x:v>
      </x:c>
      <x:c r="G4" s="20" t="str">
        <x:v>System / Component</x:v>
      </x:c>
      <x:c r="H4" s="20" t="str">
        <x:v>Command / Procedure Reference</x:v>
      </x:c>
      <x:c r="I4" s="20" t="str">
        <x:v>Expected Outcome</x:v>
      </x:c>
      <x:c r="J4" s="20" t="str">
        <x:v>Predecessor Task ID</x:v>
      </x:c>
      <x:c r="K4" s="20" t="str">
        <x:v>Owner</x:v>
      </x:c>
      <x:c r="L4" s="20" t="str">
        <x:v>Backup Owner</x:v>
      </x:c>
      <x:c r="M4" s="20" t="str">
        <x:v>Planned Start</x:v>
      </x:c>
      <x:c r="N4" s="20" t="str">
        <x:v>Planned Duration (min)</x:v>
      </x:c>
      <x:c r="O4" s="20" t="str">
        <x:v>Planned End</x:v>
      </x:c>
      <x:c r="P4" s="20" t="str">
        <x:v>Actual Start</x:v>
      </x:c>
      <x:c r="Q4" s="20" t="str">
        <x:v>Actual End</x:v>
      </x:c>
      <x:c r="R4" s="20" t="str">
        <x:v>Actual Duration (min)</x:v>
      </x:c>
      <x:c r="S4" s="20" t="str">
        <x:v>Schedule Variance (min)</x:v>
      </x:c>
      <x:c r="T4" s="20" t="str">
        <x:v>Status</x:v>
      </x:c>
      <x:c r="U4" s="20" t="str">
        <x:v>Evidence / Log</x:v>
      </x:c>
      <x:c r="V4" s="20" t="str">
        <x:v>Issue ID</x:v>
      </x:c>
      <x:c r="W4" s="20" t="str">
        <x:v>Rollback Trigger?</x:v>
      </x:c>
      <x:c r="X4" s="20" t="str">
        <x:v>Notes</x:v>
      </x:c>
    </x:row>
    <x:row r="5">
      <x:c r="A5" s="58" t="str">
        <x:v>CUT-003-042</x:v>
      </x:c>
      <x:c r="B5" s="58" t="str">
        <x:v>WAV-003</x:v>
      </x:c>
      <x:c r="C5" s="58" t="str">
        <x:v>MG-003B</x:v>
      </x:c>
      <x:c r="D5" s="58" t="n">
        <x:v>40</x:v>
      </x:c>
      <x:c r="E5" s="58" t="str">
        <x:v>Final Sync</x:v>
      </x:c>
      <x:c r="F5" s="58" t="str">
        <x:v>Stop application writes and complete final database delta sync</x:v>
      </x:c>
      <x:c r="G5" s="58" t="str">
        <x:v>Customer Billing Database</x:v>
      </x:c>
      <x:c r="H5" s="58" t="str">
        <x:v>Approved DB cutover SOP</x:v>
      </x:c>
      <x:c r="I5" s="58" t="str">
        <x:v>Replication lag = 0 and target checksum validated</x:v>
      </x:c>
      <x:c r="J5" s="58" t="str">
        <x:v>CUT-003-030</x:v>
      </x:c>
      <x:c r="K5" s="58" t="str">
        <x:v>Database Migration Team</x:v>
      </x:c>
      <x:c r="L5" s="58" t="str">
        <x:v>DBA Lead</x:v>
      </x:c>
      <x:c r="M5" s="60" t="n">
        <x:v>46277.92361111111</x:v>
      </x:c>
      <x:c r="N5" s="58" t="n">
        <x:v>20</x:v>
      </x:c>
      <x:c r="O5" s="88" t="n">
        <x:f>IF(OR(M5="",N5=""),"",M5+N5/1440)</x:f>
        <x:v>46277.9375</x:v>
      </x:c>
      <x:c r="P5" s="60"/>
      <x:c r="Q5" s="60"/>
      <x:c r="R5" s="84" t="str">
        <x:f>IF(OR(P5="",Q5=""),"",ROUND((Q5-P5)*1440,0))</x:f>
      </x:c>
      <x:c r="S5" s="84" t="str">
        <x:f>IF(OR(R5="",N5=""),"",R5-N5)</x:f>
      </x:c>
      <x:c r="T5" s="58" t="str">
        <x:v>Ready</x:v>
      </x:c>
      <x:c r="U5" s="58"/>
      <x:c r="V5" s="58"/>
      <x:c r="W5" s="58" t="str">
        <x:v>Yes</x:v>
      </x:c>
      <x:c r="X5" s="58" t="str">
        <x:v>SAMPLE – do not store passwords or secrets in the workbook.</x:v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61"/>
      <x:c r="N6" s="26"/>
      <x:c r="O6" s="88" t="str">
        <x:f>IF(OR(M6="",N6=""),"",M6+N6/1440)</x:f>
      </x:c>
      <x:c r="P6" s="61"/>
      <x:c r="Q6" s="61"/>
      <x:c r="R6" s="84" t="str">
        <x:f>IF(OR(P6="",Q6=""),"",ROUND((Q6-P6)*1440,0))</x:f>
      </x:c>
      <x:c r="S6" s="84" t="str">
        <x:f>IF(OR(R6="",N6=""),"",R6-N6)</x:f>
      </x:c>
      <x:c r="T6" s="26"/>
      <x:c r="U6" s="26"/>
      <x:c r="V6" s="26"/>
      <x:c r="W6" s="26"/>
      <x:c r="X6" s="26"/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61"/>
      <x:c r="N7" s="26"/>
      <x:c r="O7" s="88" t="str">
        <x:f>IF(OR(M7="",N7=""),"",M7+N7/1440)</x:f>
      </x:c>
      <x:c r="P7" s="61"/>
      <x:c r="Q7" s="61"/>
      <x:c r="R7" s="84" t="str">
        <x:f>IF(OR(P7="",Q7=""),"",ROUND((Q7-P7)*1440,0))</x:f>
      </x:c>
      <x:c r="S7" s="84" t="str">
        <x:f>IF(OR(R7="",N7=""),"",R7-N7)</x:f>
      </x:c>
      <x:c r="T7" s="26"/>
      <x:c r="U7" s="26"/>
      <x:c r="V7" s="26"/>
      <x:c r="W7" s="26"/>
      <x:c r="X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61"/>
      <x:c r="N8" s="26"/>
      <x:c r="O8" s="88" t="str">
        <x:f>IF(OR(M8="",N8=""),"",M8+N8/1440)</x:f>
      </x:c>
      <x:c r="P8" s="61"/>
      <x:c r="Q8" s="61"/>
      <x:c r="R8" s="84" t="str">
        <x:f>IF(OR(P8="",Q8=""),"",ROUND((Q8-P8)*1440,0))</x:f>
      </x:c>
      <x:c r="S8" s="84" t="str">
        <x:f>IF(OR(R8="",N8=""),"",R8-N8)</x:f>
      </x:c>
      <x:c r="T8" s="26"/>
      <x:c r="U8" s="26"/>
      <x:c r="V8" s="26"/>
      <x:c r="W8" s="26"/>
      <x:c r="X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61"/>
      <x:c r="N9" s="26"/>
      <x:c r="O9" s="88" t="str">
        <x:f>IF(OR(M9="",N9=""),"",M9+N9/1440)</x:f>
      </x:c>
      <x:c r="P9" s="61"/>
      <x:c r="Q9" s="61"/>
      <x:c r="R9" s="84" t="str">
        <x:f>IF(OR(P9="",Q9=""),"",ROUND((Q9-P9)*1440,0))</x:f>
      </x:c>
      <x:c r="S9" s="84" t="str">
        <x:f>IF(OR(R9="",N9=""),"",R9-N9)</x:f>
      </x:c>
      <x:c r="T9" s="26"/>
      <x:c r="U9" s="26"/>
      <x:c r="V9" s="26"/>
      <x:c r="W9" s="26"/>
      <x:c r="X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61"/>
      <x:c r="N10" s="26"/>
      <x:c r="O10" s="88" t="str">
        <x:f>IF(OR(M10="",N10=""),"",M10+N10/1440)</x:f>
      </x:c>
      <x:c r="P10" s="61"/>
      <x:c r="Q10" s="61"/>
      <x:c r="R10" s="84" t="str">
        <x:f>IF(OR(P10="",Q10=""),"",ROUND((Q10-P10)*1440,0))</x:f>
      </x:c>
      <x:c r="S10" s="84" t="str">
        <x:f>IF(OR(R10="",N10=""),"",R10-N10)</x:f>
      </x:c>
      <x:c r="T10" s="26"/>
      <x:c r="U10" s="26"/>
      <x:c r="V10" s="26"/>
      <x:c r="W10" s="26"/>
      <x:c r="X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61"/>
      <x:c r="N11" s="26"/>
      <x:c r="O11" s="88" t="str">
        <x:f>IF(OR(M11="",N11=""),"",M11+N11/1440)</x:f>
      </x:c>
      <x:c r="P11" s="61"/>
      <x:c r="Q11" s="61"/>
      <x:c r="R11" s="84" t="str">
        <x:f>IF(OR(P11="",Q11=""),"",ROUND((Q11-P11)*1440,0))</x:f>
      </x:c>
      <x:c r="S11" s="84" t="str">
        <x:f>IF(OR(R11="",N11=""),"",R11-N11)</x:f>
      </x:c>
      <x:c r="T11" s="26"/>
      <x:c r="U11" s="26"/>
      <x:c r="V11" s="26"/>
      <x:c r="W11" s="26"/>
      <x:c r="X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61"/>
      <x:c r="N12" s="26"/>
      <x:c r="O12" s="88" t="str">
        <x:f>IF(OR(M12="",N12=""),"",M12+N12/1440)</x:f>
      </x:c>
      <x:c r="P12" s="61"/>
      <x:c r="Q12" s="61"/>
      <x:c r="R12" s="84" t="str">
        <x:f>IF(OR(P12="",Q12=""),"",ROUND((Q12-P12)*1440,0))</x:f>
      </x:c>
      <x:c r="S12" s="84" t="str">
        <x:f>IF(OR(R12="",N12=""),"",R12-N12)</x:f>
      </x:c>
      <x:c r="T12" s="26"/>
      <x:c r="U12" s="26"/>
      <x:c r="V12" s="26"/>
      <x:c r="W12" s="26"/>
      <x:c r="X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61"/>
      <x:c r="N13" s="26"/>
      <x:c r="O13" s="88" t="str">
        <x:f>IF(OR(M13="",N13=""),"",M13+N13/1440)</x:f>
      </x:c>
      <x:c r="P13" s="61"/>
      <x:c r="Q13" s="61"/>
      <x:c r="R13" s="84" t="str">
        <x:f>IF(OR(P13="",Q13=""),"",ROUND((Q13-P13)*1440,0))</x:f>
      </x:c>
      <x:c r="S13" s="84" t="str">
        <x:f>IF(OR(R13="",N13=""),"",R13-N13)</x:f>
      </x:c>
      <x:c r="T13" s="26"/>
      <x:c r="U13" s="26"/>
      <x:c r="V13" s="26"/>
      <x:c r="W13" s="26"/>
      <x:c r="X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61"/>
      <x:c r="N14" s="26"/>
      <x:c r="O14" s="88" t="str">
        <x:f>IF(OR(M14="",N14=""),"",M14+N14/1440)</x:f>
      </x:c>
      <x:c r="P14" s="61"/>
      <x:c r="Q14" s="61"/>
      <x:c r="R14" s="84" t="str">
        <x:f>IF(OR(P14="",Q14=""),"",ROUND((Q14-P14)*1440,0))</x:f>
      </x:c>
      <x:c r="S14" s="84" t="str">
        <x:f>IF(OR(R14="",N14=""),"",R14-N14)</x:f>
      </x:c>
      <x:c r="T14" s="26"/>
      <x:c r="U14" s="26"/>
      <x:c r="V14" s="26"/>
      <x:c r="W14" s="26"/>
      <x:c r="X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61"/>
      <x:c r="N15" s="26"/>
      <x:c r="O15" s="88" t="str">
        <x:f>IF(OR(M15="",N15=""),"",M15+N15/1440)</x:f>
      </x:c>
      <x:c r="P15" s="61"/>
      <x:c r="Q15" s="61"/>
      <x:c r="R15" s="84" t="str">
        <x:f>IF(OR(P15="",Q15=""),"",ROUND((Q15-P15)*1440,0))</x:f>
      </x:c>
      <x:c r="S15" s="84" t="str">
        <x:f>IF(OR(R15="",N15=""),"",R15-N15)</x:f>
      </x:c>
      <x:c r="T15" s="26"/>
      <x:c r="U15" s="26"/>
      <x:c r="V15" s="26"/>
      <x:c r="W15" s="26"/>
      <x:c r="X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61"/>
      <x:c r="N16" s="26"/>
      <x:c r="O16" s="88" t="str">
        <x:f>IF(OR(M16="",N16=""),"",M16+N16/1440)</x:f>
      </x:c>
      <x:c r="P16" s="61"/>
      <x:c r="Q16" s="61"/>
      <x:c r="R16" s="84" t="str">
        <x:f>IF(OR(P16="",Q16=""),"",ROUND((Q16-P16)*1440,0))</x:f>
      </x:c>
      <x:c r="S16" s="84" t="str">
        <x:f>IF(OR(R16="",N16=""),"",R16-N16)</x:f>
      </x:c>
      <x:c r="T16" s="26"/>
      <x:c r="U16" s="26"/>
      <x:c r="V16" s="26"/>
      <x:c r="W16" s="26"/>
      <x:c r="X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61"/>
      <x:c r="N17" s="26"/>
      <x:c r="O17" s="88" t="str">
        <x:f>IF(OR(M17="",N17=""),"",M17+N17/1440)</x:f>
      </x:c>
      <x:c r="P17" s="61"/>
      <x:c r="Q17" s="61"/>
      <x:c r="R17" s="84" t="str">
        <x:f>IF(OR(P17="",Q17=""),"",ROUND((Q17-P17)*1440,0))</x:f>
      </x:c>
      <x:c r="S17" s="84" t="str">
        <x:f>IF(OR(R17="",N17=""),"",R17-N17)</x:f>
      </x:c>
      <x:c r="T17" s="26"/>
      <x:c r="U17" s="26"/>
      <x:c r="V17" s="26"/>
      <x:c r="W17" s="26"/>
      <x:c r="X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61"/>
      <x:c r="N18" s="26"/>
      <x:c r="O18" s="88" t="str">
        <x:f>IF(OR(M18="",N18=""),"",M18+N18/1440)</x:f>
      </x:c>
      <x:c r="P18" s="61"/>
      <x:c r="Q18" s="61"/>
      <x:c r="R18" s="84" t="str">
        <x:f>IF(OR(P18="",Q18=""),"",ROUND((Q18-P18)*1440,0))</x:f>
      </x:c>
      <x:c r="S18" s="84" t="str">
        <x:f>IF(OR(R18="",N18=""),"",R18-N18)</x:f>
      </x:c>
      <x:c r="T18" s="26"/>
      <x:c r="U18" s="26"/>
      <x:c r="V18" s="26"/>
      <x:c r="W18" s="26"/>
      <x:c r="X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61"/>
      <x:c r="N19" s="26"/>
      <x:c r="O19" s="88" t="str">
        <x:f>IF(OR(M19="",N19=""),"",M19+N19/1440)</x:f>
      </x:c>
      <x:c r="P19" s="61"/>
      <x:c r="Q19" s="61"/>
      <x:c r="R19" s="84" t="str">
        <x:f>IF(OR(P19="",Q19=""),"",ROUND((Q19-P19)*1440,0))</x:f>
      </x:c>
      <x:c r="S19" s="84" t="str">
        <x:f>IF(OR(R19="",N19=""),"",R19-N19)</x:f>
      </x:c>
      <x:c r="T19" s="26"/>
      <x:c r="U19" s="26"/>
      <x:c r="V19" s="26"/>
      <x:c r="W19" s="26"/>
      <x:c r="X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61"/>
      <x:c r="N20" s="26"/>
      <x:c r="O20" s="88" t="str">
        <x:f>IF(OR(M20="",N20=""),"",M20+N20/1440)</x:f>
      </x:c>
      <x:c r="P20" s="61"/>
      <x:c r="Q20" s="61"/>
      <x:c r="R20" s="84" t="str">
        <x:f>IF(OR(P20="",Q20=""),"",ROUND((Q20-P20)*1440,0))</x:f>
      </x:c>
      <x:c r="S20" s="84" t="str">
        <x:f>IF(OR(R20="",N20=""),"",R20-N20)</x:f>
      </x:c>
      <x:c r="T20" s="26"/>
      <x:c r="U20" s="26"/>
      <x:c r="V20" s="26"/>
      <x:c r="W20" s="26"/>
      <x:c r="X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61"/>
      <x:c r="N21" s="26"/>
      <x:c r="O21" s="88" t="str">
        <x:f>IF(OR(M21="",N21=""),"",M21+N21/1440)</x:f>
      </x:c>
      <x:c r="P21" s="61"/>
      <x:c r="Q21" s="61"/>
      <x:c r="R21" s="84" t="str">
        <x:f>IF(OR(P21="",Q21=""),"",ROUND((Q21-P21)*1440,0))</x:f>
      </x:c>
      <x:c r="S21" s="84" t="str">
        <x:f>IF(OR(R21="",N21=""),"",R21-N21)</x:f>
      </x:c>
      <x:c r="T21" s="26"/>
      <x:c r="U21" s="26"/>
      <x:c r="V21" s="26"/>
      <x:c r="W21" s="26"/>
      <x:c r="X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61"/>
      <x:c r="N22" s="26"/>
      <x:c r="O22" s="88" t="str">
        <x:f>IF(OR(M22="",N22=""),"",M22+N22/1440)</x:f>
      </x:c>
      <x:c r="P22" s="61"/>
      <x:c r="Q22" s="61"/>
      <x:c r="R22" s="84" t="str">
        <x:f>IF(OR(P22="",Q22=""),"",ROUND((Q22-P22)*1440,0))</x:f>
      </x:c>
      <x:c r="S22" s="84" t="str">
        <x:f>IF(OR(R22="",N22=""),"",R22-N22)</x:f>
      </x:c>
      <x:c r="T22" s="26"/>
      <x:c r="U22" s="26"/>
      <x:c r="V22" s="26"/>
      <x:c r="W22" s="26"/>
      <x:c r="X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61"/>
      <x:c r="N23" s="26"/>
      <x:c r="O23" s="88" t="str">
        <x:f>IF(OR(M23="",N23=""),"",M23+N23/1440)</x:f>
      </x:c>
      <x:c r="P23" s="61"/>
      <x:c r="Q23" s="61"/>
      <x:c r="R23" s="84" t="str">
        <x:f>IF(OR(P23="",Q23=""),"",ROUND((Q23-P23)*1440,0))</x:f>
      </x:c>
      <x:c r="S23" s="84" t="str">
        <x:f>IF(OR(R23="",N23=""),"",R23-N23)</x:f>
      </x:c>
      <x:c r="T23" s="26"/>
      <x:c r="U23" s="26"/>
      <x:c r="V23" s="26"/>
      <x:c r="W23" s="26"/>
      <x:c r="X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61"/>
      <x:c r="N24" s="26"/>
      <x:c r="O24" s="88" t="str">
        <x:f>IF(OR(M24="",N24=""),"",M24+N24/1440)</x:f>
      </x:c>
      <x:c r="P24" s="61"/>
      <x:c r="Q24" s="61"/>
      <x:c r="R24" s="84" t="str">
        <x:f>IF(OR(P24="",Q24=""),"",ROUND((Q24-P24)*1440,0))</x:f>
      </x:c>
      <x:c r="S24" s="84" t="str">
        <x:f>IF(OR(R24="",N24=""),"",R24-N24)</x:f>
      </x:c>
      <x:c r="T24" s="26"/>
      <x:c r="U24" s="26"/>
      <x:c r="V24" s="26"/>
      <x:c r="W24" s="26"/>
      <x:c r="X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61"/>
      <x:c r="N25" s="26"/>
      <x:c r="O25" s="88" t="str">
        <x:f>IF(OR(M25="",N25=""),"",M25+N25/1440)</x:f>
      </x:c>
      <x:c r="P25" s="61"/>
      <x:c r="Q25" s="61"/>
      <x:c r="R25" s="84" t="str">
        <x:f>IF(OR(P25="",Q25=""),"",ROUND((Q25-P25)*1440,0))</x:f>
      </x:c>
      <x:c r="S25" s="84" t="str">
        <x:f>IF(OR(R25="",N25=""),"",R25-N25)</x:f>
      </x:c>
      <x:c r="T25" s="26"/>
      <x:c r="U25" s="26"/>
      <x:c r="V25" s="26"/>
      <x:c r="W25" s="26"/>
      <x:c r="X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61"/>
      <x:c r="N26" s="26"/>
      <x:c r="O26" s="88" t="str">
        <x:f>IF(OR(M26="",N26=""),"",M26+N26/1440)</x:f>
      </x:c>
      <x:c r="P26" s="61"/>
      <x:c r="Q26" s="61"/>
      <x:c r="R26" s="84" t="str">
        <x:f>IF(OR(P26="",Q26=""),"",ROUND((Q26-P26)*1440,0))</x:f>
      </x:c>
      <x:c r="S26" s="84" t="str">
        <x:f>IF(OR(R26="",N26=""),"",R26-N26)</x:f>
      </x:c>
      <x:c r="T26" s="26"/>
      <x:c r="U26" s="26"/>
      <x:c r="V26" s="26"/>
      <x:c r="W26" s="26"/>
      <x:c r="X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61"/>
      <x:c r="N27" s="26"/>
      <x:c r="O27" s="88" t="str">
        <x:f>IF(OR(M27="",N27=""),"",M27+N27/1440)</x:f>
      </x:c>
      <x:c r="P27" s="61"/>
      <x:c r="Q27" s="61"/>
      <x:c r="R27" s="84" t="str">
        <x:f>IF(OR(P27="",Q27=""),"",ROUND((Q27-P27)*1440,0))</x:f>
      </x:c>
      <x:c r="S27" s="84" t="str">
        <x:f>IF(OR(R27="",N27=""),"",R27-N27)</x:f>
      </x:c>
      <x:c r="T27" s="26"/>
      <x:c r="U27" s="26"/>
      <x:c r="V27" s="26"/>
      <x:c r="W27" s="26"/>
      <x:c r="X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61"/>
      <x:c r="N28" s="26"/>
      <x:c r="O28" s="88" t="str">
        <x:f>IF(OR(M28="",N28=""),"",M28+N28/1440)</x:f>
      </x:c>
      <x:c r="P28" s="61"/>
      <x:c r="Q28" s="61"/>
      <x:c r="R28" s="84" t="str">
        <x:f>IF(OR(P28="",Q28=""),"",ROUND((Q28-P28)*1440,0))</x:f>
      </x:c>
      <x:c r="S28" s="84" t="str">
        <x:f>IF(OR(R28="",N28=""),"",R28-N28)</x:f>
      </x:c>
      <x:c r="T28" s="26"/>
      <x:c r="U28" s="26"/>
      <x:c r="V28" s="26"/>
      <x:c r="W28" s="26"/>
      <x:c r="X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61"/>
      <x:c r="N29" s="26"/>
      <x:c r="O29" s="88" t="str">
        <x:f>IF(OR(M29="",N29=""),"",M29+N29/1440)</x:f>
      </x:c>
      <x:c r="P29" s="61"/>
      <x:c r="Q29" s="61"/>
      <x:c r="R29" s="84" t="str">
        <x:f>IF(OR(P29="",Q29=""),"",ROUND((Q29-P29)*1440,0))</x:f>
      </x:c>
      <x:c r="S29" s="84" t="str">
        <x:f>IF(OR(R29="",N29=""),"",R29-N29)</x:f>
      </x:c>
      <x:c r="T29" s="26"/>
      <x:c r="U29" s="26"/>
      <x:c r="V29" s="26"/>
      <x:c r="W29" s="26"/>
      <x:c r="X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61"/>
      <x:c r="N30" s="26"/>
      <x:c r="O30" s="88" t="str">
        <x:f>IF(OR(M30="",N30=""),"",M30+N30/1440)</x:f>
      </x:c>
      <x:c r="P30" s="61"/>
      <x:c r="Q30" s="61"/>
      <x:c r="R30" s="84" t="str">
        <x:f>IF(OR(P30="",Q30=""),"",ROUND((Q30-P30)*1440,0))</x:f>
      </x:c>
      <x:c r="S30" s="84" t="str">
        <x:f>IF(OR(R30="",N30=""),"",R30-N30)</x:f>
      </x:c>
      <x:c r="T30" s="26"/>
      <x:c r="U30" s="26"/>
      <x:c r="V30" s="26"/>
      <x:c r="W30" s="26"/>
      <x:c r="X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61"/>
      <x:c r="N31" s="26"/>
      <x:c r="O31" s="88" t="str">
        <x:f>IF(OR(M31="",N31=""),"",M31+N31/1440)</x:f>
      </x:c>
      <x:c r="P31" s="61"/>
      <x:c r="Q31" s="61"/>
      <x:c r="R31" s="84" t="str">
        <x:f>IF(OR(P31="",Q31=""),"",ROUND((Q31-P31)*1440,0))</x:f>
      </x:c>
      <x:c r="S31" s="84" t="str">
        <x:f>IF(OR(R31="",N31=""),"",R31-N31)</x:f>
      </x:c>
      <x:c r="T31" s="26"/>
      <x:c r="U31" s="26"/>
      <x:c r="V31" s="26"/>
      <x:c r="W31" s="26"/>
      <x:c r="X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61"/>
      <x:c r="N32" s="26"/>
      <x:c r="O32" s="88" t="str">
        <x:f>IF(OR(M32="",N32=""),"",M32+N32/1440)</x:f>
      </x:c>
      <x:c r="P32" s="61"/>
      <x:c r="Q32" s="61"/>
      <x:c r="R32" s="84" t="str">
        <x:f>IF(OR(P32="",Q32=""),"",ROUND((Q32-P32)*1440,0))</x:f>
      </x:c>
      <x:c r="S32" s="84" t="str">
        <x:f>IF(OR(R32="",N32=""),"",R32-N32)</x:f>
      </x:c>
      <x:c r="T32" s="26"/>
      <x:c r="U32" s="26"/>
      <x:c r="V32" s="26"/>
      <x:c r="W32" s="26"/>
      <x:c r="X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61"/>
      <x:c r="N33" s="26"/>
      <x:c r="O33" s="88" t="str">
        <x:f>IF(OR(M33="",N33=""),"",M33+N33/1440)</x:f>
      </x:c>
      <x:c r="P33" s="61"/>
      <x:c r="Q33" s="61"/>
      <x:c r="R33" s="84" t="str">
        <x:f>IF(OR(P33="",Q33=""),"",ROUND((Q33-P33)*1440,0))</x:f>
      </x:c>
      <x:c r="S33" s="84" t="str">
        <x:f>IF(OR(R33="",N33=""),"",R33-N33)</x:f>
      </x:c>
      <x:c r="T33" s="26"/>
      <x:c r="U33" s="26"/>
      <x:c r="V33" s="26"/>
      <x:c r="W33" s="26"/>
      <x:c r="X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61"/>
      <x:c r="N34" s="26"/>
      <x:c r="O34" s="88" t="str">
        <x:f>IF(OR(M34="",N34=""),"",M34+N34/1440)</x:f>
      </x:c>
      <x:c r="P34" s="61"/>
      <x:c r="Q34" s="61"/>
      <x:c r="R34" s="84" t="str">
        <x:f>IF(OR(P34="",Q34=""),"",ROUND((Q34-P34)*1440,0))</x:f>
      </x:c>
      <x:c r="S34" s="84" t="str">
        <x:f>IF(OR(R34="",N34=""),"",R34-N34)</x:f>
      </x:c>
      <x:c r="T34" s="26"/>
      <x:c r="U34" s="26"/>
      <x:c r="V34" s="26"/>
      <x:c r="W34" s="26"/>
      <x:c r="X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61"/>
      <x:c r="N35" s="26"/>
      <x:c r="O35" s="88" t="str">
        <x:f>IF(OR(M35="",N35=""),"",M35+N35/1440)</x:f>
      </x:c>
      <x:c r="P35" s="61"/>
      <x:c r="Q35" s="61"/>
      <x:c r="R35" s="84" t="str">
        <x:f>IF(OR(P35="",Q35=""),"",ROUND((Q35-P35)*1440,0))</x:f>
      </x:c>
      <x:c r="S35" s="84" t="str">
        <x:f>IF(OR(R35="",N35=""),"",R35-N35)</x:f>
      </x:c>
      <x:c r="T35" s="26"/>
      <x:c r="U35" s="26"/>
      <x:c r="V35" s="26"/>
      <x:c r="W35" s="26"/>
      <x:c r="X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61"/>
      <x:c r="N36" s="26"/>
      <x:c r="O36" s="88" t="str">
        <x:f>IF(OR(M36="",N36=""),"",M36+N36/1440)</x:f>
      </x:c>
      <x:c r="P36" s="61"/>
      <x:c r="Q36" s="61"/>
      <x:c r="R36" s="84" t="str">
        <x:f>IF(OR(P36="",Q36=""),"",ROUND((Q36-P36)*1440,0))</x:f>
      </x:c>
      <x:c r="S36" s="84" t="str">
        <x:f>IF(OR(R36="",N36=""),"",R36-N36)</x:f>
      </x:c>
      <x:c r="T36" s="26"/>
      <x:c r="U36" s="26"/>
      <x:c r="V36" s="26"/>
      <x:c r="W36" s="26"/>
      <x:c r="X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61"/>
      <x:c r="N37" s="26"/>
      <x:c r="O37" s="88" t="str">
        <x:f>IF(OR(M37="",N37=""),"",M37+N37/1440)</x:f>
      </x:c>
      <x:c r="P37" s="61"/>
      <x:c r="Q37" s="61"/>
      <x:c r="R37" s="84" t="str">
        <x:f>IF(OR(P37="",Q37=""),"",ROUND((Q37-P37)*1440,0))</x:f>
      </x:c>
      <x:c r="S37" s="84" t="str">
        <x:f>IF(OR(R37="",N37=""),"",R37-N37)</x:f>
      </x:c>
      <x:c r="T37" s="26"/>
      <x:c r="U37" s="26"/>
      <x:c r="V37" s="26"/>
      <x:c r="W37" s="26"/>
      <x:c r="X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61"/>
      <x:c r="N38" s="26"/>
      <x:c r="O38" s="88" t="str">
        <x:f>IF(OR(M38="",N38=""),"",M38+N38/1440)</x:f>
      </x:c>
      <x:c r="P38" s="61"/>
      <x:c r="Q38" s="61"/>
      <x:c r="R38" s="84" t="str">
        <x:f>IF(OR(P38="",Q38=""),"",ROUND((Q38-P38)*1440,0))</x:f>
      </x:c>
      <x:c r="S38" s="84" t="str">
        <x:f>IF(OR(R38="",N38=""),"",R38-N38)</x:f>
      </x:c>
      <x:c r="T38" s="26"/>
      <x:c r="U38" s="26"/>
      <x:c r="V38" s="26"/>
      <x:c r="W38" s="26"/>
      <x:c r="X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61"/>
      <x:c r="N39" s="26"/>
      <x:c r="O39" s="88" t="str">
        <x:f>IF(OR(M39="",N39=""),"",M39+N39/1440)</x:f>
      </x:c>
      <x:c r="P39" s="61"/>
      <x:c r="Q39" s="61"/>
      <x:c r="R39" s="84" t="str">
        <x:f>IF(OR(P39="",Q39=""),"",ROUND((Q39-P39)*1440,0))</x:f>
      </x:c>
      <x:c r="S39" s="84" t="str">
        <x:f>IF(OR(R39="",N39=""),"",R39-N39)</x:f>
      </x:c>
      <x:c r="T39" s="26"/>
      <x:c r="U39" s="26"/>
      <x:c r="V39" s="26"/>
      <x:c r="W39" s="26"/>
      <x:c r="X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61"/>
      <x:c r="N40" s="26"/>
      <x:c r="O40" s="88" t="str">
        <x:f>IF(OR(M40="",N40=""),"",M40+N40/1440)</x:f>
      </x:c>
      <x:c r="P40" s="61"/>
      <x:c r="Q40" s="61"/>
      <x:c r="R40" s="84" t="str">
        <x:f>IF(OR(P40="",Q40=""),"",ROUND((Q40-P40)*1440,0))</x:f>
      </x:c>
      <x:c r="S40" s="84" t="str">
        <x:f>IF(OR(R40="",N40=""),"",R40-N40)</x:f>
      </x:c>
      <x:c r="T40" s="26"/>
      <x:c r="U40" s="26"/>
      <x:c r="V40" s="26"/>
      <x:c r="W40" s="26"/>
      <x:c r="X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61"/>
      <x:c r="N41" s="26"/>
      <x:c r="O41" s="88" t="str">
        <x:f>IF(OR(M41="",N41=""),"",M41+N41/1440)</x:f>
      </x:c>
      <x:c r="P41" s="61"/>
      <x:c r="Q41" s="61"/>
      <x:c r="R41" s="84" t="str">
        <x:f>IF(OR(P41="",Q41=""),"",ROUND((Q41-P41)*1440,0))</x:f>
      </x:c>
      <x:c r="S41" s="84" t="str">
        <x:f>IF(OR(R41="",N41=""),"",R41-N41)</x:f>
      </x:c>
      <x:c r="T41" s="26"/>
      <x:c r="U41" s="26"/>
      <x:c r="V41" s="26"/>
      <x:c r="W41" s="26"/>
      <x:c r="X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61"/>
      <x:c r="N42" s="26"/>
      <x:c r="O42" s="88" t="str">
        <x:f>IF(OR(M42="",N42=""),"",M42+N42/1440)</x:f>
      </x:c>
      <x:c r="P42" s="61"/>
      <x:c r="Q42" s="61"/>
      <x:c r="R42" s="84" t="str">
        <x:f>IF(OR(P42="",Q42=""),"",ROUND((Q42-P42)*1440,0))</x:f>
      </x:c>
      <x:c r="S42" s="84" t="str">
        <x:f>IF(OR(R42="",N42=""),"",R42-N42)</x:f>
      </x:c>
      <x:c r="T42" s="26"/>
      <x:c r="U42" s="26"/>
      <x:c r="V42" s="26"/>
      <x:c r="W42" s="26"/>
      <x:c r="X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61"/>
      <x:c r="N43" s="26"/>
      <x:c r="O43" s="88" t="str">
        <x:f>IF(OR(M43="",N43=""),"",M43+N43/1440)</x:f>
      </x:c>
      <x:c r="P43" s="61"/>
      <x:c r="Q43" s="61"/>
      <x:c r="R43" s="84" t="str">
        <x:f>IF(OR(P43="",Q43=""),"",ROUND((Q43-P43)*1440,0))</x:f>
      </x:c>
      <x:c r="S43" s="84" t="str">
        <x:f>IF(OR(R43="",N43=""),"",R43-N43)</x:f>
      </x:c>
      <x:c r="T43" s="26"/>
      <x:c r="U43" s="26"/>
      <x:c r="V43" s="26"/>
      <x:c r="W43" s="26"/>
      <x:c r="X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61"/>
      <x:c r="N44" s="26"/>
      <x:c r="O44" s="88" t="str">
        <x:f>IF(OR(M44="",N44=""),"",M44+N44/1440)</x:f>
      </x:c>
      <x:c r="P44" s="61"/>
      <x:c r="Q44" s="61"/>
      <x:c r="R44" s="84" t="str">
        <x:f>IF(OR(P44="",Q44=""),"",ROUND((Q44-P44)*1440,0))</x:f>
      </x:c>
      <x:c r="S44" s="84" t="str">
        <x:f>IF(OR(R44="",N44=""),"",R44-N44)</x:f>
      </x:c>
      <x:c r="T44" s="26"/>
      <x:c r="U44" s="26"/>
      <x:c r="V44" s="26"/>
      <x:c r="W44" s="26"/>
      <x:c r="X44" s="26"/>
    </x:row>
  </x:sheetData>
  <x:mergeCells>
    <x:mergeCell ref="A1:X1"/>
    <x:mergeCell ref="A2:X2"/>
    <x:mergeCell ref="A3:X3"/>
  </x:mergeCells>
  <x:dataValidations count="3">
    <x:dataValidation type="list" sqref="T5:T44">
      <x:formula1>"Not Started,Ready,In Progress,Complete,Failed,Skipped,Blocked"</x:formula1>
    </x:dataValidation>
    <x:dataValidation type="list" sqref="E5:E44">
      <x:formula1>"Pre-Cutover,Change Freeze,Quiesce / Stop,Final Sync,Network / DNS,Database,Application Start,Smoke Test,Business Validate,Handoff,Other"</x:formula1>
    </x:dataValidation>
    <x:dataValidation type="list" sqref="W5:W44">
      <x:formula1>"No,Yes,Conditional"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ee23bfdbd5b40be"/>
  </x:tableParts>
</x:worksheet>
</file>

<file path=xl/worksheets/sheet16.xml><?xml version="1.0" encoding="utf-8"?>
<x:worksheet xmlns:x="http://schemas.openxmlformats.org/spreadsheetml/2006/main">
  <x:sheetFormatPr defaultRowHeight="15"/>
  <x:cols>
    <x:col min="17" max="17" width="18" hidden="0" customWidth="1"/>
  </x:cols>
  <x:sheetData>
    <x:row r="1" ht="28" customHeight="1">
      <x:c r="A1" s="6" t="str">
        <x:v>GO-NO-GO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</x:row>
    <x:row r="2" ht="30" customHeight="1">
      <x:c r="A2" s="12" t="str">
        <x:v>Provide the formal production migration decision gate and record the evidence, exceptions, authority and final decision.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4" ht="36" customHeight="1">
      <x:c r="A4" s="20" t="str">
        <x:v>Decision ID</x:v>
      </x:c>
      <x:c r="B4" s="20" t="str">
        <x:v>Wave ID</x:v>
      </x:c>
      <x:c r="C4" s="20" t="str">
        <x:v>Decision Time</x:v>
      </x:c>
      <x:c r="D4" s="20" t="str">
        <x:v>Architecture Approved?</x:v>
      </x:c>
      <x:c r="E4" s="20" t="str">
        <x:v>Wave Readiness Threshold Met?</x:v>
      </x:c>
      <x:c r="F4" s="20" t="str">
        <x:v>Required Tests Passed?</x:v>
      </x:c>
      <x:c r="G4" s="20" t="str">
        <x:v>Replication Ready?</x:v>
      </x:c>
      <x:c r="H4" s="20" t="str">
        <x:v>Required Changes Approved?</x:v>
      </x:c>
      <x:c r="I4" s="20" t="str">
        <x:v>No Blocking Dependencies?</x:v>
      </x:c>
      <x:c r="J4" s="20" t="str">
        <x:v>Backup / Recovery Verified?</x:v>
      </x:c>
      <x:c r="K4" s="20" t="str">
        <x:v>Rollback Plan Confirmed?</x:v>
      </x:c>
      <x:c r="L4" s="20" t="str">
        <x:v>Business Owner Available?</x:v>
      </x:c>
      <x:c r="M4" s="20" t="str">
        <x:v>Technical Teams Available?</x:v>
      </x:c>
      <x:c r="N4" s="20" t="str">
        <x:v>Vendor / Third Party Ready?</x:v>
      </x:c>
      <x:c r="O4" s="20" t="str">
        <x:v>Monitoring Ready?</x:v>
      </x:c>
      <x:c r="P4" s="20" t="str">
        <x:v>Exceptions</x:v>
      </x:c>
      <x:c r="Q4" s="20" t="str">
        <x:v>Decision</x:v>
      </x:c>
      <x:c r="R4" s="20" t="str">
        <x:v>Decision Authority</x:v>
      </x:c>
      <x:c r="S4" s="20" t="str">
        <x:v>Decision Notes</x:v>
      </x:c>
      <x:c r="T4" s="20" t="str">
        <x:v>Approval Timestamp</x:v>
      </x:c>
      <x:c r="U4" s="20" t="str">
        <x:v>Recommended Decision</x:v>
      </x:c>
    </x:row>
    <x:row r="5">
      <x:c r="A5" s="58" t="str">
        <x:v>GNG-003</x:v>
      </x:c>
      <x:c r="B5" s="58" t="str">
        <x:v>WAV-003</x:v>
      </x:c>
      <x:c r="C5" s="60" t="n">
        <x:v>46277.833333333336</x:v>
      </x:c>
      <x:c r="D5" s="58" t="str">
        <x:v>Yes</x:v>
      </x:c>
      <x:c r="E5" s="58" t="str">
        <x:v>No</x:v>
      </x:c>
      <x:c r="F5" s="58" t="str">
        <x:v>Yes</x:v>
      </x:c>
      <x:c r="G5" s="58" t="str">
        <x:v>Yes</x:v>
      </x:c>
      <x:c r="H5" s="58" t="str">
        <x:v>No</x:v>
      </x:c>
      <x:c r="I5" s="58" t="str">
        <x:v>No</x:v>
      </x:c>
      <x:c r="J5" s="58" t="str">
        <x:v>Yes</x:v>
      </x:c>
      <x:c r="K5" s="58" t="str">
        <x:v>Yes</x:v>
      </x:c>
      <x:c r="L5" s="58" t="str">
        <x:v>Yes</x:v>
      </x:c>
      <x:c r="M5" s="58" t="str">
        <x:v>Yes</x:v>
      </x:c>
      <x:c r="N5" s="58" t="str">
        <x:v>N/A</x:v>
      </x:c>
      <x:c r="O5" s="58" t="str">
        <x:v>Yes</x:v>
      </x:c>
      <x:c r="P5" s="58"/>
      <x:c r="Q5" s="58" t="str">
        <x:v>Pending</x:v>
      </x:c>
      <x:c r="R5" s="58" t="str">
        <x:v>Migration Executive / Business Owner</x:v>
      </x:c>
      <x:c r="S5" s="58" t="str">
        <x:v>SAMPLE – recommendation remains NO-GO until network change clears.</x:v>
      </x:c>
      <x:c r="T5" s="60"/>
      <x:c r="U5" s="84" t="str">
        <x:f>IF(A5="","",IF(OR(D5="No",E5="No",F5="No",H5="No",I5="No",K5="No",L5="No",M5="No",O5="No"),"NO-GO",IF(P5&lt;&gt;"","CONDITIONAL GO","GO")))</x:f>
        <x:v>NO-GO</x:v>
      </x:c>
    </x:row>
    <x:row r="6">
      <x:c r="A6" s="26"/>
      <x:c r="B6" s="26"/>
      <x:c r="C6" s="61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61"/>
      <x:c r="U6" s="84" t="str">
        <x:f>IF(A6="","",IF(OR(D6="No",E6="No",F6="No",H6="No",I6="No",K6="No",L6="No",M6="No",O6="No"),"NO-GO",IF(P6&lt;&gt;"","CONDITIONAL GO","GO")))</x:f>
      </x:c>
    </x:row>
    <x:row r="7">
      <x:c r="A7" s="26"/>
      <x:c r="B7" s="26"/>
      <x:c r="C7" s="61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61"/>
      <x:c r="U7" s="84" t="str">
        <x:f>IF(A7="","",IF(OR(D7="No",E7="No",F7="No",H7="No",I7="No",K7="No",L7="No",M7="No",O7="No"),"NO-GO",IF(P7&lt;&gt;"","CONDITIONAL GO","GO")))</x:f>
      </x:c>
    </x:row>
    <x:row r="8">
      <x:c r="A8" s="26"/>
      <x:c r="B8" s="26"/>
      <x:c r="C8" s="61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61"/>
      <x:c r="U8" s="84" t="str">
        <x:f>IF(A8="","",IF(OR(D8="No",E8="No",F8="No",H8="No",I8="No",K8="No",L8="No",M8="No",O8="No"),"NO-GO",IF(P8&lt;&gt;"","CONDITIONAL GO","GO")))</x:f>
      </x:c>
    </x:row>
    <x:row r="9">
      <x:c r="A9" s="26"/>
      <x:c r="B9" s="26"/>
      <x:c r="C9" s="61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61"/>
      <x:c r="U9" s="84" t="str">
        <x:f>IF(A9="","",IF(OR(D9="No",E9="No",F9="No",H9="No",I9="No",K9="No",L9="No",M9="No",O9="No"),"NO-GO",IF(P9&lt;&gt;"","CONDITIONAL GO","GO")))</x:f>
      </x:c>
    </x:row>
    <x:row r="10">
      <x:c r="A10" s="26"/>
      <x:c r="B10" s="26"/>
      <x:c r="C10" s="61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61"/>
      <x:c r="U10" s="84" t="str">
        <x:f>IF(A10="","",IF(OR(D10="No",E10="No",F10="No",H10="No",I10="No",K10="No",L10="No",M10="No",O10="No"),"NO-GO",IF(P10&lt;&gt;"","CONDITIONAL GO","GO")))</x:f>
      </x:c>
    </x:row>
    <x:row r="11">
      <x:c r="A11" s="26"/>
      <x:c r="B11" s="26"/>
      <x:c r="C11" s="61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61"/>
      <x:c r="U11" s="84" t="str">
        <x:f>IF(A11="","",IF(OR(D11="No",E11="No",F11="No",H11="No",I11="No",K11="No",L11="No",M11="No",O11="No"),"NO-GO",IF(P11&lt;&gt;"","CONDITIONAL GO","GO")))</x:f>
      </x:c>
    </x:row>
    <x:row r="12">
      <x:c r="A12" s="26"/>
      <x:c r="B12" s="26"/>
      <x:c r="C12" s="61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61"/>
      <x:c r="U12" s="84" t="str">
        <x:f>IF(A12="","",IF(OR(D12="No",E12="No",F12="No",H12="No",I12="No",K12="No",L12="No",M12="No",O12="No"),"NO-GO",IF(P12&lt;&gt;"","CONDITIONAL GO","GO")))</x:f>
      </x:c>
    </x:row>
    <x:row r="13">
      <x:c r="A13" s="26"/>
      <x:c r="B13" s="26"/>
      <x:c r="C13" s="61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61"/>
      <x:c r="U13" s="84" t="str">
        <x:f>IF(A13="","",IF(OR(D13="No",E13="No",F13="No",H13="No",I13="No",K13="No",L13="No",M13="No",O13="No"),"NO-GO",IF(P13&lt;&gt;"","CONDITIONAL GO","GO")))</x:f>
      </x:c>
    </x:row>
    <x:row r="14">
      <x:c r="A14" s="26"/>
      <x:c r="B14" s="26"/>
      <x:c r="C14" s="61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61"/>
      <x:c r="U14" s="84" t="str">
        <x:f>IF(A14="","",IF(OR(D14="No",E14="No",F14="No",H14="No",I14="No",K14="No",L14="No",M14="No",O14="No"),"NO-GO",IF(P14&lt;&gt;"","CONDITIONAL GO","GO")))</x:f>
      </x:c>
    </x:row>
    <x:row r="15">
      <x:c r="A15" s="26"/>
      <x:c r="B15" s="26"/>
      <x:c r="C15" s="61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61"/>
      <x:c r="U15" s="84" t="str">
        <x:f>IF(A15="","",IF(OR(D15="No",E15="No",F15="No",H15="No",I15="No",K15="No",L15="No",M15="No",O15="No"),"NO-GO",IF(P15&lt;&gt;"","CONDITIONAL GO","GO")))</x:f>
      </x:c>
    </x:row>
    <x:row r="16">
      <x:c r="A16" s="26"/>
      <x:c r="B16" s="26"/>
      <x:c r="C16" s="61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61"/>
      <x:c r="U16" s="84" t="str">
        <x:f>IF(A16="","",IF(OR(D16="No",E16="No",F16="No",H16="No",I16="No",K16="No",L16="No",M16="No",O16="No"),"NO-GO",IF(P16&lt;&gt;"","CONDITIONAL GO","GO")))</x:f>
      </x:c>
    </x:row>
    <x:row r="17">
      <x:c r="A17" s="26"/>
      <x:c r="B17" s="26"/>
      <x:c r="C17" s="61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61"/>
      <x:c r="U17" s="84" t="str">
        <x:f>IF(A17="","",IF(OR(D17="No",E17="No",F17="No",H17="No",I17="No",K17="No",L17="No",M17="No",O17="No"),"NO-GO",IF(P17&lt;&gt;"","CONDITIONAL GO","GO")))</x:f>
      </x:c>
    </x:row>
    <x:row r="18">
      <x:c r="A18" s="26"/>
      <x:c r="B18" s="26"/>
      <x:c r="C18" s="61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61"/>
      <x:c r="U18" s="84" t="str">
        <x:f>IF(A18="","",IF(OR(D18="No",E18="No",F18="No",H18="No",I18="No",K18="No",L18="No",M18="No",O18="No"),"NO-GO",IF(P18&lt;&gt;"","CONDITIONAL GO","GO")))</x:f>
      </x:c>
    </x:row>
    <x:row r="19">
      <x:c r="A19" s="26"/>
      <x:c r="B19" s="26"/>
      <x:c r="C19" s="61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61"/>
      <x:c r="U19" s="84" t="str">
        <x:f>IF(A19="","",IF(OR(D19="No",E19="No",F19="No",H19="No",I19="No",K19="No",L19="No",M19="No",O19="No"),"NO-GO",IF(P19&lt;&gt;"","CONDITIONAL GO","GO")))</x:f>
      </x:c>
    </x:row>
    <x:row r="20">
      <x:c r="A20" s="26"/>
      <x:c r="B20" s="26"/>
      <x:c r="C20" s="61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61"/>
      <x:c r="U20" s="84" t="str">
        <x:f>IF(A20="","",IF(OR(D20="No",E20="No",F20="No",H20="No",I20="No",K20="No",L20="No",M20="No",O20="No"),"NO-GO",IF(P20&lt;&gt;"","CONDITIONAL GO","GO")))</x:f>
      </x:c>
    </x:row>
    <x:row r="21">
      <x:c r="A21" s="26"/>
      <x:c r="B21" s="26"/>
      <x:c r="C21" s="61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61"/>
      <x:c r="U21" s="84" t="str">
        <x:f>IF(A21="","",IF(OR(D21="No",E21="No",F21="No",H21="No",I21="No",K21="No",L21="No",M21="No",O21="No"),"NO-GO",IF(P21&lt;&gt;"","CONDITIONAL GO","GO")))</x:f>
      </x:c>
    </x:row>
    <x:row r="22">
      <x:c r="A22" s="26"/>
      <x:c r="B22" s="26"/>
      <x:c r="C22" s="61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61"/>
      <x:c r="U22" s="84" t="str">
        <x:f>IF(A22="","",IF(OR(D22="No",E22="No",F22="No",H22="No",I22="No",K22="No",L22="No",M22="No",O22="No"),"NO-GO",IF(P22&lt;&gt;"","CONDITIONAL GO","GO")))</x:f>
      </x:c>
    </x:row>
    <x:row r="23">
      <x:c r="A23" s="26"/>
      <x:c r="B23" s="26"/>
      <x:c r="C23" s="61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61"/>
      <x:c r="U23" s="84" t="str">
        <x:f>IF(A23="","",IF(OR(D23="No",E23="No",F23="No",H23="No",I23="No",K23="No",L23="No",M23="No",O23="No"),"NO-GO",IF(P23&lt;&gt;"","CONDITIONAL GO","GO")))</x:f>
      </x:c>
    </x:row>
    <x:row r="24">
      <x:c r="A24" s="26"/>
      <x:c r="B24" s="26"/>
      <x:c r="C24" s="61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61"/>
      <x:c r="U24" s="84" t="str">
        <x:f>IF(A24="","",IF(OR(D24="No",E24="No",F24="No",H24="No",I24="No",K24="No",L24="No",M24="No",O24="No"),"NO-GO",IF(P24&lt;&gt;"","CONDITIONAL GO","GO")))</x:f>
      </x:c>
    </x:row>
    <x:row r="25">
      <x:c r="A25" s="26"/>
      <x:c r="B25" s="26"/>
      <x:c r="C25" s="61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61"/>
      <x:c r="U25" s="84" t="str">
        <x:f>IF(A25="","",IF(OR(D25="No",E25="No",F25="No",H25="No",I25="No",K25="No",L25="No",M25="No",O25="No"),"NO-GO",IF(P25&lt;&gt;"","CONDITIONAL GO","GO")))</x:f>
      </x:c>
    </x:row>
    <x:row r="26">
      <x:c r="A26" s="26"/>
      <x:c r="B26" s="26"/>
      <x:c r="C26" s="61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61"/>
      <x:c r="U26" s="84" t="str">
        <x:f>IF(A26="","",IF(OR(D26="No",E26="No",F26="No",H26="No",I26="No",K26="No",L26="No",M26="No",O26="No"),"NO-GO",IF(P26&lt;&gt;"","CONDITIONAL GO","GO")))</x:f>
      </x:c>
    </x:row>
    <x:row r="27">
      <x:c r="A27" s="26"/>
      <x:c r="B27" s="26"/>
      <x:c r="C27" s="61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61"/>
      <x:c r="U27" s="84" t="str">
        <x:f>IF(A27="","",IF(OR(D27="No",E27="No",F27="No",H27="No",I27="No",K27="No",L27="No",M27="No",O27="No"),"NO-GO",IF(P27&lt;&gt;"","CONDITIONAL GO","GO")))</x:f>
      </x:c>
    </x:row>
    <x:row r="28">
      <x:c r="A28" s="26"/>
      <x:c r="B28" s="26"/>
      <x:c r="C28" s="61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61"/>
      <x:c r="U28" s="84" t="str">
        <x:f>IF(A28="","",IF(OR(D28="No",E28="No",F28="No",H28="No",I28="No",K28="No",L28="No",M28="No",O28="No"),"NO-GO",IF(P28&lt;&gt;"","CONDITIONAL GO","GO")))</x:f>
      </x:c>
    </x:row>
    <x:row r="29">
      <x:c r="A29" s="26"/>
      <x:c r="B29" s="26"/>
      <x:c r="C29" s="61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61"/>
      <x:c r="U29" s="84" t="str">
        <x:f>IF(A29="","",IF(OR(D29="No",E29="No",F29="No",H29="No",I29="No",K29="No",L29="No",M29="No",O29="No"),"NO-GO",IF(P29&lt;&gt;"","CONDITIONAL GO","GO")))</x:f>
      </x:c>
    </x:row>
    <x:row r="30">
      <x:c r="A30" s="26"/>
      <x:c r="B30" s="26"/>
      <x:c r="C30" s="61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61"/>
      <x:c r="U30" s="84" t="str">
        <x:f>IF(A30="","",IF(OR(D30="No",E30="No",F30="No",H30="No",I30="No",K30="No",L30="No",M30="No",O30="No"),"NO-GO",IF(P30&lt;&gt;"","CONDITIONAL GO","GO")))</x:f>
      </x:c>
    </x:row>
    <x:row r="31">
      <x:c r="A31" s="26"/>
      <x:c r="B31" s="26"/>
      <x:c r="C31" s="61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61"/>
      <x:c r="U31" s="84" t="str">
        <x:f>IF(A31="","",IF(OR(D31="No",E31="No",F31="No",H31="No",I31="No",K31="No",L31="No",M31="No",O31="No"),"NO-GO",IF(P31&lt;&gt;"","CONDITIONAL GO","GO")))</x:f>
      </x:c>
    </x:row>
    <x:row r="32">
      <x:c r="A32" s="26"/>
      <x:c r="B32" s="26"/>
      <x:c r="C32" s="61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61"/>
      <x:c r="U32" s="84" t="str">
        <x:f>IF(A32="","",IF(OR(D32="No",E32="No",F32="No",H32="No",I32="No",K32="No",L32="No",M32="No",O32="No"),"NO-GO",IF(P32&lt;&gt;"","CONDITIONAL GO","GO")))</x:f>
      </x:c>
    </x:row>
    <x:row r="33">
      <x:c r="A33" s="26"/>
      <x:c r="B33" s="26"/>
      <x:c r="C33" s="61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61"/>
      <x:c r="U33" s="84" t="str">
        <x:f>IF(A33="","",IF(OR(D33="No",E33="No",F33="No",H33="No",I33="No",K33="No",L33="No",M33="No",O33="No"),"NO-GO",IF(P33&lt;&gt;"","CONDITIONAL GO","GO")))</x:f>
      </x:c>
    </x:row>
    <x:row r="34">
      <x:c r="A34" s="26"/>
      <x:c r="B34" s="26"/>
      <x:c r="C34" s="61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61"/>
      <x:c r="U34" s="84" t="str">
        <x:f>IF(A34="","",IF(OR(D34="No",E34="No",F34="No",H34="No",I34="No",K34="No",L34="No",M34="No",O34="No"),"NO-GO",IF(P34&lt;&gt;"","CONDITIONAL GO","GO")))</x:f>
      </x:c>
    </x:row>
    <x:row r="35">
      <x:c r="A35" s="26"/>
      <x:c r="B35" s="26"/>
      <x:c r="C35" s="61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61"/>
      <x:c r="U35" s="84" t="str">
        <x:f>IF(A35="","",IF(OR(D35="No",E35="No",F35="No",H35="No",I35="No",K35="No",L35="No",M35="No",O35="No"),"NO-GO",IF(P35&lt;&gt;"","CONDITIONAL GO","GO")))</x:f>
      </x:c>
    </x:row>
    <x:row r="36">
      <x:c r="A36" s="26"/>
      <x:c r="B36" s="26"/>
      <x:c r="C36" s="61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61"/>
      <x:c r="U36" s="84" t="str">
        <x:f>IF(A36="","",IF(OR(D36="No",E36="No",F36="No",H36="No",I36="No",K36="No",L36="No",M36="No",O36="No"),"NO-GO",IF(P36&lt;&gt;"","CONDITIONAL GO","GO")))</x:f>
      </x:c>
    </x:row>
    <x:row r="37">
      <x:c r="A37" s="26"/>
      <x:c r="B37" s="26"/>
      <x:c r="C37" s="61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61"/>
      <x:c r="U37" s="84" t="str">
        <x:f>IF(A37="","",IF(OR(D37="No",E37="No",F37="No",H37="No",I37="No",K37="No",L37="No",M37="No",O37="No"),"NO-GO",IF(P37&lt;&gt;"","CONDITIONAL GO","GO")))</x:f>
      </x:c>
    </x:row>
    <x:row r="38">
      <x:c r="A38" s="26"/>
      <x:c r="B38" s="26"/>
      <x:c r="C38" s="61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61"/>
      <x:c r="U38" s="84" t="str">
        <x:f>IF(A38="","",IF(OR(D38="No",E38="No",F38="No",H38="No",I38="No",K38="No",L38="No",M38="No",O38="No"),"NO-GO",IF(P38&lt;&gt;"","CONDITIONAL GO","GO")))</x:f>
      </x:c>
    </x:row>
    <x:row r="39">
      <x:c r="A39" s="26"/>
      <x:c r="B39" s="26"/>
      <x:c r="C39" s="61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61"/>
      <x:c r="U39" s="84" t="str">
        <x:f>IF(A39="","",IF(OR(D39="No",E39="No",F39="No",H39="No",I39="No",K39="No",L39="No",M39="No",O39="No"),"NO-GO",IF(P39&lt;&gt;"","CONDITIONAL GO","GO")))</x:f>
      </x:c>
    </x:row>
    <x:row r="40">
      <x:c r="A40" s="26"/>
      <x:c r="B40" s="26"/>
      <x:c r="C40" s="61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61"/>
      <x:c r="U40" s="84" t="str">
        <x:f>IF(A40="","",IF(OR(D40="No",E40="No",F40="No",H40="No",I40="No",K40="No",L40="No",M40="No",O40="No"),"NO-GO",IF(P40&lt;&gt;"","CONDITIONAL GO","GO")))</x:f>
      </x:c>
    </x:row>
    <x:row r="41">
      <x:c r="A41" s="26"/>
      <x:c r="B41" s="26"/>
      <x:c r="C41" s="61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61"/>
      <x:c r="U41" s="84" t="str">
        <x:f>IF(A41="","",IF(OR(D41="No",E41="No",F41="No",H41="No",I41="No",K41="No",L41="No",M41="No",O41="No"),"NO-GO",IF(P41&lt;&gt;"","CONDITIONAL GO","GO")))</x:f>
      </x:c>
    </x:row>
    <x:row r="42">
      <x:c r="A42" s="26"/>
      <x:c r="B42" s="26"/>
      <x:c r="C42" s="61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61"/>
      <x:c r="U42" s="84" t="str">
        <x:f>IF(A42="","",IF(OR(D42="No",E42="No",F42="No",H42="No",I42="No",K42="No",L42="No",M42="No",O42="No"),"NO-GO",IF(P42&lt;&gt;"","CONDITIONAL GO","GO")))</x:f>
      </x:c>
    </x:row>
    <x:row r="43">
      <x:c r="A43" s="26"/>
      <x:c r="B43" s="26"/>
      <x:c r="C43" s="61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61"/>
      <x:c r="U43" s="84" t="str">
        <x:f>IF(A43="","",IF(OR(D43="No",E43="No",F43="No",H43="No",I43="No",K43="No",L43="No",M43="No",O43="No"),"NO-GO",IF(P43&lt;&gt;"","CONDITIONAL GO","GO")))</x:f>
      </x:c>
    </x:row>
    <x:row r="44">
      <x:c r="A44" s="26"/>
      <x:c r="B44" s="26"/>
      <x:c r="C44" s="61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61"/>
      <x:c r="U44" s="84" t="str">
        <x:f>IF(A44="","",IF(OR(D44="No",E44="No",F44="No",H44="No",I44="No",K44="No",L44="No",M44="No",O44="No"),"NO-GO",IF(P44&lt;&gt;"","CONDITIONAL GO","GO")))</x:f>
      </x:c>
    </x:row>
  </x:sheetData>
  <x:mergeCells>
    <x:mergeCell ref="A1:U1"/>
    <x:mergeCell ref="A2:U2"/>
    <x:mergeCell ref="A3:U3"/>
  </x:mergeCells>
  <x:conditionalFormatting sqref="Q5:Q44">
    <x:cfRule type="expression" dxfId="28" priority="1">
      <x:formula>Q5="GO"</x:formula>
    </x:cfRule>
    <x:cfRule type="expression" dxfId="29" priority="2">
      <x:formula>Q5="CONDITIONAL GO"</x:formula>
    </x:cfRule>
    <x:cfRule type="expression" dxfId="30" priority="3">
      <x:formula>Q5="Pending"</x:formula>
    </x:cfRule>
    <x:cfRule type="expression" dxfId="31" priority="4">
      <x:formula>Q5="NO-GO"</x:formula>
    </x:cfRule>
  </x:conditionalFormatting>
  <x:dataValidations count="13">
    <x:dataValidation type="list" sqref="D5:D44">
      <x:formula1>"Yes,No,N/A"</x:formula1>
    </x:dataValidation>
    <x:dataValidation type="list" sqref="E5:E44">
      <x:formula1>"Yes,No,N/A"</x:formula1>
    </x:dataValidation>
    <x:dataValidation type="list" sqref="F5:F44">
      <x:formula1>"Yes,No,N/A"</x:formula1>
    </x:dataValidation>
    <x:dataValidation type="list" sqref="G5:G44">
      <x:formula1>"Yes,No,N/A"</x:formula1>
    </x:dataValidation>
    <x:dataValidation type="list" sqref="H5:H44">
      <x:formula1>"Yes,No,N/A"</x:formula1>
    </x:dataValidation>
    <x:dataValidation type="list" sqref="I5:I44">
      <x:formula1>"Yes,No,N/A"</x:formula1>
    </x:dataValidation>
    <x:dataValidation type="list" sqref="J5:J44">
      <x:formula1>"Yes,No,N/A"</x:formula1>
    </x:dataValidation>
    <x:dataValidation type="list" sqref="K5:K44">
      <x:formula1>"Yes,No,N/A"</x:formula1>
    </x:dataValidation>
    <x:dataValidation type="list" sqref="L5:L44">
      <x:formula1>"Yes,No,N/A"</x:formula1>
    </x:dataValidation>
    <x:dataValidation type="list" sqref="M5:M44">
      <x:formula1>"Yes,No,N/A"</x:formula1>
    </x:dataValidation>
    <x:dataValidation type="list" sqref="N5:N44">
      <x:formula1>"Yes,No,N/A"</x:formula1>
    </x:dataValidation>
    <x:dataValidation type="list" sqref="O5:O44">
      <x:formula1>"Yes,No,N/A"</x:formula1>
    </x:dataValidation>
    <x:dataValidation type="list" sqref="Q5:Q44">
      <x:formula1>"Pending,GO,CONDITIONAL GO,NO-GO"</x:formula1>
    </x:dataValidation>
  </x:dataValidations>
  <x:pageMargins left="0.7" right="0.7" top="0.75" bottom="0.75" header="0.3" footer="0.3"/>
</x:worksheet>
</file>

<file path=xl/worksheets/sheet17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8" hidden="0" customWidth="1"/>
    <x:col min="6" max="6" width="18" hidden="0" customWidth="1"/>
    <x:col min="7" max="7" width="28" hidden="0" customWidth="1"/>
    <x:col min="8" max="8" width="18" hidden="0" customWidth="1"/>
    <x:col min="9" max="9" width="28" hidden="0" customWidth="1"/>
    <x:col min="10" max="10" width="18" hidden="0" customWidth="1"/>
    <x:col min="11" max="11" width="18" hidden="0" customWidth="1"/>
    <x:col min="12" max="12" width="18" hidden="0" customWidth="1"/>
    <x:col min="13" max="13" width="28" hidden="0" customWidth="1"/>
    <x:col min="14" max="14" width="18" hidden="0" customWidth="1"/>
    <x:col min="15" max="15" width="28" hidden="0" customWidth="1"/>
  </x:cols>
  <x:sheetData>
    <x:row r="1" ht="28" customHeight="1">
      <x:c r="A1" s="6" t="str">
        <x:v>COMMAND CENTER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</x:row>
    <x:row r="2" ht="30" customHeight="1">
      <x:c r="A2" s="12" t="str">
        <x:v>Maintain a timestamped live migration-event log of status, blockers, decisions, owners, checkpoints and communications.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</x:row>
    <x:row r="4" ht="36" customHeight="1">
      <x:c r="A4" s="20" t="str">
        <x:v>Timestamp</x:v>
      </x:c>
      <x:c r="B4" s="20" t="str">
        <x:v>Wave ID</x:v>
      </x:c>
      <x:c r="C4" s="20" t="str">
        <x:v>Cutover Task ID</x:v>
      </x:c>
      <x:c r="D4" s="20" t="str">
        <x:v>Current Phase</x:v>
      </x:c>
      <x:c r="E4" s="20" t="str">
        <x:v>Status Update</x:v>
      </x:c>
      <x:c r="F4" s="20" t="str">
        <x:v>Overall Event Status</x:v>
      </x:c>
      <x:c r="G4" s="20" t="str">
        <x:v>Blocker / Issue</x:v>
      </x:c>
      <x:c r="H4" s="20" t="str">
        <x:v>Decision Needed?</x:v>
      </x:c>
      <x:c r="I4" s="20" t="str">
        <x:v>Decision / Direction</x:v>
      </x:c>
      <x:c r="J4" s="20" t="str">
        <x:v>Decision Owner</x:v>
      </x:c>
      <x:c r="K4" s="20" t="str">
        <x:v>Action Owner</x:v>
      </x:c>
      <x:c r="L4" s="20" t="str">
        <x:v>Next Checkpoint</x:v>
      </x:c>
      <x:c r="M4" s="20" t="str">
        <x:v>Audience / Communication</x:v>
      </x:c>
      <x:c r="N4" s="20" t="str">
        <x:v>Communication Sent?</x:v>
      </x:c>
      <x:c r="O4" s="20" t="str">
        <x:v>Notes</x:v>
      </x:c>
    </x:row>
    <x:row r="5">
      <x:c r="A5" s="60" t="n">
        <x:v>46277.93402777778</x:v>
      </x:c>
      <x:c r="B5" s="58" t="str">
        <x:v>WAV-003</x:v>
      </x:c>
      <x:c r="C5" s="58" t="str">
        <x:v>CUT-003-042</x:v>
      </x:c>
      <x:c r="D5" s="58" t="str">
        <x:v>Final Sync</x:v>
      </x:c>
      <x:c r="E5" s="58" t="str">
        <x:v>Final delta synchronization in progress; lag within threshold.</x:v>
      </x:c>
      <x:c r="F5" s="58" t="str">
        <x:v>Amber</x:v>
      </x:c>
      <x:c r="G5" s="58"/>
      <x:c r="H5" s="58" t="str">
        <x:v>No</x:v>
      </x:c>
      <x:c r="I5" s="58"/>
      <x:c r="J5" s="58"/>
      <x:c r="K5" s="58" t="str">
        <x:v>Data Migration Team</x:v>
      </x:c>
      <x:c r="L5" s="60" t="n">
        <x:v>46277.94097222222</x:v>
      </x:c>
      <x:c r="M5" s="58" t="str">
        <x:v>Command center + app owner</x:v>
      </x:c>
      <x:c r="N5" s="58" t="str">
        <x:v>Yes</x:v>
      </x:c>
      <x:c r="O5" s="58" t="str">
        <x:v>SAMPLE</x:v>
      </x:c>
    </x:row>
    <x:row r="6">
      <x:c r="A6" s="61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61"/>
      <x:c r="M6" s="26"/>
      <x:c r="N6" s="26"/>
      <x:c r="O6" s="26"/>
    </x:row>
    <x:row r="7">
      <x:c r="A7" s="61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61"/>
      <x:c r="M7" s="26"/>
      <x:c r="N7" s="26"/>
      <x:c r="O7" s="26"/>
    </x:row>
    <x:row r="8">
      <x:c r="A8" s="61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61"/>
      <x:c r="M8" s="26"/>
      <x:c r="N8" s="26"/>
      <x:c r="O8" s="26"/>
    </x:row>
    <x:row r="9">
      <x:c r="A9" s="61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61"/>
      <x:c r="M9" s="26"/>
      <x:c r="N9" s="26"/>
      <x:c r="O9" s="26"/>
    </x:row>
    <x:row r="10">
      <x:c r="A10" s="61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61"/>
      <x:c r="M10" s="26"/>
      <x:c r="N10" s="26"/>
      <x:c r="O10" s="26"/>
    </x:row>
    <x:row r="11">
      <x:c r="A11" s="61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61"/>
      <x:c r="M11" s="26"/>
      <x:c r="N11" s="26"/>
      <x:c r="O11" s="26"/>
    </x:row>
    <x:row r="12">
      <x:c r="A12" s="61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61"/>
      <x:c r="M12" s="26"/>
      <x:c r="N12" s="26"/>
      <x:c r="O12" s="26"/>
    </x:row>
    <x:row r="13">
      <x:c r="A13" s="61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61"/>
      <x:c r="M13" s="26"/>
      <x:c r="N13" s="26"/>
      <x:c r="O13" s="26"/>
    </x:row>
    <x:row r="14">
      <x:c r="A14" s="61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61"/>
      <x:c r="M14" s="26"/>
      <x:c r="N14" s="26"/>
      <x:c r="O14" s="26"/>
    </x:row>
    <x:row r="15">
      <x:c r="A15" s="61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61"/>
      <x:c r="M15" s="26"/>
      <x:c r="N15" s="26"/>
      <x:c r="O15" s="26"/>
    </x:row>
    <x:row r="16">
      <x:c r="A16" s="61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61"/>
      <x:c r="M16" s="26"/>
      <x:c r="N16" s="26"/>
      <x:c r="O16" s="26"/>
    </x:row>
    <x:row r="17">
      <x:c r="A17" s="61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61"/>
      <x:c r="M17" s="26"/>
      <x:c r="N17" s="26"/>
      <x:c r="O17" s="26"/>
    </x:row>
    <x:row r="18">
      <x:c r="A18" s="61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61"/>
      <x:c r="M18" s="26"/>
      <x:c r="N18" s="26"/>
      <x:c r="O18" s="26"/>
    </x:row>
    <x:row r="19">
      <x:c r="A19" s="61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61"/>
      <x:c r="M19" s="26"/>
      <x:c r="N19" s="26"/>
      <x:c r="O19" s="26"/>
    </x:row>
    <x:row r="20">
      <x:c r="A20" s="61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61"/>
      <x:c r="M20" s="26"/>
      <x:c r="N20" s="26"/>
      <x:c r="O20" s="26"/>
    </x:row>
    <x:row r="21">
      <x:c r="A21" s="61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61"/>
      <x:c r="M21" s="26"/>
      <x:c r="N21" s="26"/>
      <x:c r="O21" s="26"/>
    </x:row>
    <x:row r="22">
      <x:c r="A22" s="61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61"/>
      <x:c r="M22" s="26"/>
      <x:c r="N22" s="26"/>
      <x:c r="O22" s="26"/>
    </x:row>
    <x:row r="23">
      <x:c r="A23" s="61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61"/>
      <x:c r="M23" s="26"/>
      <x:c r="N23" s="26"/>
      <x:c r="O23" s="26"/>
    </x:row>
    <x:row r="24">
      <x:c r="A24" s="61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61"/>
      <x:c r="M24" s="26"/>
      <x:c r="N24" s="26"/>
      <x:c r="O24" s="26"/>
    </x:row>
    <x:row r="25">
      <x:c r="A25" s="61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61"/>
      <x:c r="M25" s="26"/>
      <x:c r="N25" s="26"/>
      <x:c r="O25" s="26"/>
    </x:row>
    <x:row r="26">
      <x:c r="A26" s="61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61"/>
      <x:c r="M26" s="26"/>
      <x:c r="N26" s="26"/>
      <x:c r="O26" s="26"/>
    </x:row>
    <x:row r="27">
      <x:c r="A27" s="61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61"/>
      <x:c r="M27" s="26"/>
      <x:c r="N27" s="26"/>
      <x:c r="O27" s="26"/>
    </x:row>
    <x:row r="28">
      <x:c r="A28" s="61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61"/>
      <x:c r="M28" s="26"/>
      <x:c r="N28" s="26"/>
      <x:c r="O28" s="26"/>
    </x:row>
    <x:row r="29">
      <x:c r="A29" s="61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61"/>
      <x:c r="M29" s="26"/>
      <x:c r="N29" s="26"/>
      <x:c r="O29" s="26"/>
    </x:row>
    <x:row r="30">
      <x:c r="A30" s="61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61"/>
      <x:c r="M30" s="26"/>
      <x:c r="N30" s="26"/>
      <x:c r="O30" s="26"/>
    </x:row>
    <x:row r="31">
      <x:c r="A31" s="61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61"/>
      <x:c r="M31" s="26"/>
      <x:c r="N31" s="26"/>
      <x:c r="O31" s="26"/>
    </x:row>
    <x:row r="32">
      <x:c r="A32" s="61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61"/>
      <x:c r="M32" s="26"/>
      <x:c r="N32" s="26"/>
      <x:c r="O32" s="26"/>
    </x:row>
    <x:row r="33">
      <x:c r="A33" s="61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61"/>
      <x:c r="M33" s="26"/>
      <x:c r="N33" s="26"/>
      <x:c r="O33" s="26"/>
    </x:row>
    <x:row r="34">
      <x:c r="A34" s="61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61"/>
      <x:c r="M34" s="26"/>
      <x:c r="N34" s="26"/>
      <x:c r="O34" s="26"/>
    </x:row>
    <x:row r="35">
      <x:c r="A35" s="61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61"/>
      <x:c r="M35" s="26"/>
      <x:c r="N35" s="26"/>
      <x:c r="O35" s="26"/>
    </x:row>
    <x:row r="36">
      <x:c r="A36" s="61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61"/>
      <x:c r="M36" s="26"/>
      <x:c r="N36" s="26"/>
      <x:c r="O36" s="26"/>
    </x:row>
    <x:row r="37">
      <x:c r="A37" s="61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61"/>
      <x:c r="M37" s="26"/>
      <x:c r="N37" s="26"/>
      <x:c r="O37" s="26"/>
    </x:row>
    <x:row r="38">
      <x:c r="A38" s="61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61"/>
      <x:c r="M38" s="26"/>
      <x:c r="N38" s="26"/>
      <x:c r="O38" s="26"/>
    </x:row>
    <x:row r="39">
      <x:c r="A39" s="61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61"/>
      <x:c r="M39" s="26"/>
      <x:c r="N39" s="26"/>
      <x:c r="O39" s="26"/>
    </x:row>
    <x:row r="40">
      <x:c r="A40" s="61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61"/>
      <x:c r="M40" s="26"/>
      <x:c r="N40" s="26"/>
      <x:c r="O40" s="26"/>
    </x:row>
    <x:row r="41">
      <x:c r="A41" s="61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61"/>
      <x:c r="M41" s="26"/>
      <x:c r="N41" s="26"/>
      <x:c r="O41" s="26"/>
    </x:row>
    <x:row r="42">
      <x:c r="A42" s="61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61"/>
      <x:c r="M42" s="26"/>
      <x:c r="N42" s="26"/>
      <x:c r="O42" s="26"/>
    </x:row>
    <x:row r="43">
      <x:c r="A43" s="61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61"/>
      <x:c r="M43" s="26"/>
      <x:c r="N43" s="26"/>
      <x:c r="O43" s="26"/>
    </x:row>
    <x:row r="44">
      <x:c r="A44" s="61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61"/>
      <x:c r="M44" s="26"/>
      <x:c r="N44" s="26"/>
      <x:c r="O44" s="26"/>
    </x:row>
  </x:sheetData>
  <x:mergeCells>
    <x:mergeCell ref="A1:O1"/>
    <x:mergeCell ref="A2:O2"/>
    <x:mergeCell ref="A3:O3"/>
  </x:mergeCells>
  <x:dataValidations count="3">
    <x:dataValidation type="list" sqref="F5:F44">
      <x:formula1>"Green,Amber,Red,Paused,Rollback In Progress,Complete"</x:formula1>
    </x:dataValidation>
    <x:dataValidation type="list" sqref="H5:H44">
      <x:formula1>"No,Yes"</x:formula1>
    </x:dataValidation>
    <x:dataValidation type="list" sqref="N5:N44">
      <x:formula1>"No,Yes"</x:formula1>
    </x:dataValidation>
  </x:dataValidations>
  <x:pageMargins left="0.7" right="0.7" top="0.75" bottom="0.75" header="0.3" footer="0.3"/>
</x:worksheet>
</file>

<file path=xl/worksheets/sheet18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20" hidden="0" customWidth="1"/>
    <x:col min="6" max="6" width="20" hidden="0" customWidth="1"/>
    <x:col min="7" max="7" width="20" hidden="0" customWidth="1"/>
    <x:col min="8" max="8" width="20" hidden="0" customWidth="1"/>
    <x:col min="9" max="9" width="28" hidden="0" customWidth="1"/>
    <x:col min="10" max="10" width="20" hidden="0" customWidth="1"/>
    <x:col min="11" max="11" width="20" hidden="0" customWidth="1"/>
    <x:col min="12" max="12" width="20" hidden="0" customWidth="1"/>
    <x:col min="13" max="13" width="18" hidden="0" customWidth="1"/>
    <x:col min="14" max="14" width="18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18" hidden="0" customWidth="1"/>
    <x:col min="20" max="20" width="28" hidden="0" customWidth="1"/>
    <x:col min="21" max="21" width="20" hidden="0" customWidth="1"/>
  </x:cols>
  <x:sheetData>
    <x:row r="1" ht="28" customHeight="1">
      <x:c r="A1" s="6" t="str">
        <x:v>ROLLBACK &amp; BACKOUT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</x:row>
    <x:row r="2" ht="30" customHeight="1">
      <x:c r="A2" s="12" t="str">
        <x:v>Document the approved rollback triggers, decision authority, reversal steps, data handling and validation needed to restore service safely.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4" ht="36" customHeight="1">
      <x:c r="A4" s="20" t="str">
        <x:v>Rollback Plan ID</x:v>
      </x:c>
      <x:c r="B4" s="20" t="str">
        <x:v>Wave ID</x:v>
      </x:c>
      <x:c r="C4" s="20" t="str">
        <x:v>Move Group ID</x:v>
      </x:c>
      <x:c r="D4" s="20" t="str">
        <x:v>Workload ID</x:v>
      </x:c>
      <x:c r="E4" s="20" t="str">
        <x:v>Rollback Trigger</x:v>
      </x:c>
      <x:c r="F4" s="20" t="str">
        <x:v>Decision Deadline</x:v>
      </x:c>
      <x:c r="G4" s="20" t="str">
        <x:v>Decision Authority</x:v>
      </x:c>
      <x:c r="H4" s="20" t="str">
        <x:v>Recovery Point / Baseline</x:v>
      </x:c>
      <x:c r="I4" s="20" t="str">
        <x:v>Data Handling Requirement</x:v>
      </x:c>
      <x:c r="J4" s="20" t="str">
        <x:v>Network / DNS Reversal</x:v>
      </x:c>
      <x:c r="K4" s="20" t="str">
        <x:v>Application Reversal</x:v>
      </x:c>
      <x:c r="L4" s="20" t="str">
        <x:v>Database Reversal</x:v>
      </x:c>
      <x:c r="M4" s="20" t="str">
        <x:v>Rollback Task ID / Sequence</x:v>
      </x:c>
      <x:c r="N4" s="20" t="str">
        <x:v>Validation After Rollback</x:v>
      </x:c>
      <x:c r="O4" s="20" t="str">
        <x:v>Business Communication</x:v>
      </x:c>
      <x:c r="P4" s="20" t="str">
        <x:v>Estimated Rollback Duration</x:v>
      </x:c>
      <x:c r="Q4" s="20" t="str">
        <x:v>RTO Impact</x:v>
      </x:c>
      <x:c r="R4" s="20" t="str">
        <x:v>Plan Tested?</x:v>
      </x:c>
      <x:c r="S4" s="20" t="str">
        <x:v>Plan Status</x:v>
      </x:c>
      <x:c r="T4" s="20" t="str">
        <x:v>Notes</x:v>
      </x:c>
      <x:c r="U4" s="20" t="str">
        <x:v>Rollback Readiness</x:v>
      </x:c>
    </x:row>
    <x:row r="5">
      <x:c r="A5" s="58" t="str">
        <x:v>RBK-003B</x:v>
      </x:c>
      <x:c r="B5" s="58" t="str">
        <x:v>WAV-003</x:v>
      </x:c>
      <x:c r="C5" s="58" t="str">
        <x:v>MG-003B</x:v>
      </x:c>
      <x:c r="D5" s="58" t="str">
        <x:v>APP-014</x:v>
      </x:c>
      <x:c r="E5" s="58" t="str">
        <x:v>Critical business transaction or data validation failure after traffic switch.</x:v>
      </x:c>
      <x:c r="F5" s="60" t="n">
        <x:v>46277.958333333336</x:v>
      </x:c>
      <x:c r="G5" s="58" t="str">
        <x:v>Business Owner + Migration Executive</x:v>
      </x:c>
      <x:c r="H5" s="58" t="str">
        <x:v>Source production remains recoverable until acceptance.</x:v>
      </x:c>
      <x:c r="I5" s="58" t="str">
        <x:v>Reconcile any target-only writes before resuming source.</x:v>
      </x:c>
      <x:c r="J5" s="58" t="str">
        <x:v>Restore source routing/DNS/load balancer targets.</x:v>
      </x:c>
      <x:c r="K5" s="58" t="str">
        <x:v>Stop target app; restart source application services.</x:v>
      </x:c>
      <x:c r="L5" s="58" t="str">
        <x:v>Repoint source DB and verify consistency.</x:v>
      </x:c>
      <x:c r="M5" s="58" t="str">
        <x:v>CUT-003-RB-010 → RB-060</x:v>
      </x:c>
      <x:c r="N5" s="58" t="str">
        <x:v>Technical smoke + business transaction on source.</x:v>
      </x:c>
      <x:c r="O5" s="58" t="str">
        <x:v>Notify command center, business users and Service Desk.</x:v>
      </x:c>
      <x:c r="P5" s="58" t="str">
        <x:v>45 minutes</x:v>
      </x:c>
      <x:c r="Q5" s="58" t="str">
        <x:v>Within approved 60-minute RTO if invoked before deadline.</x:v>
      </x:c>
      <x:c r="R5" s="58" t="str">
        <x:v>Partial</x:v>
      </x:c>
      <x:c r="S5" s="58" t="str">
        <x:v>Approved</x:v>
      </x:c>
      <x:c r="T5" s="58" t="str">
        <x:v>SAMPLE</x:v>
      </x:c>
      <x:c r="U5" s="84" t="str">
        <x:f>IF(A5="","",IF(AND(G5&lt;&gt;"",H5&lt;&gt;"",J5&lt;&gt;"",K5&lt;&gt;"",L5&lt;&gt;"",N5&lt;&gt;"",S5="Approved"),"READY","NOT READY"))</x:f>
        <x:v>READY</x:v>
      </x:c>
    </x:row>
    <x:row r="6">
      <x:c r="A6" s="26"/>
      <x:c r="B6" s="26"/>
      <x:c r="C6" s="26"/>
      <x:c r="D6" s="26"/>
      <x:c r="E6" s="26"/>
      <x:c r="F6" s="61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84" t="str">
        <x:f>IF(A6="","",IF(AND(G6&lt;&gt;"",H6&lt;&gt;"",J6&lt;&gt;"",K6&lt;&gt;"",L6&lt;&gt;"",N6&lt;&gt;"",S6="Approved"),"READY","NOT READY"))</x:f>
      </x:c>
    </x:row>
    <x:row r="7">
      <x:c r="A7" s="26"/>
      <x:c r="B7" s="26"/>
      <x:c r="C7" s="26"/>
      <x:c r="D7" s="26"/>
      <x:c r="E7" s="26"/>
      <x:c r="F7" s="61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84" t="str">
        <x:f>IF(A7="","",IF(AND(G7&lt;&gt;"",H7&lt;&gt;"",J7&lt;&gt;"",K7&lt;&gt;"",L7&lt;&gt;"",N7&lt;&gt;"",S7="Approved"),"READY","NOT READY"))</x:f>
      </x:c>
    </x:row>
    <x:row r="8">
      <x:c r="A8" s="26"/>
      <x:c r="B8" s="26"/>
      <x:c r="C8" s="26"/>
      <x:c r="D8" s="26"/>
      <x:c r="E8" s="26"/>
      <x:c r="F8" s="61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84" t="str">
        <x:f>IF(A8="","",IF(AND(G8&lt;&gt;"",H8&lt;&gt;"",J8&lt;&gt;"",K8&lt;&gt;"",L8&lt;&gt;"",N8&lt;&gt;"",S8="Approved"),"READY","NOT READY"))</x:f>
      </x:c>
    </x:row>
    <x:row r="9">
      <x:c r="A9" s="26"/>
      <x:c r="B9" s="26"/>
      <x:c r="C9" s="26"/>
      <x:c r="D9" s="26"/>
      <x:c r="E9" s="26"/>
      <x:c r="F9" s="61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84" t="str">
        <x:f>IF(A9="","",IF(AND(G9&lt;&gt;"",H9&lt;&gt;"",J9&lt;&gt;"",K9&lt;&gt;"",L9&lt;&gt;"",N9&lt;&gt;"",S9="Approved"),"READY","NOT READY"))</x:f>
      </x:c>
    </x:row>
    <x:row r="10">
      <x:c r="A10" s="26"/>
      <x:c r="B10" s="26"/>
      <x:c r="C10" s="26"/>
      <x:c r="D10" s="26"/>
      <x:c r="E10" s="26"/>
      <x:c r="F10" s="61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84" t="str">
        <x:f>IF(A10="","",IF(AND(G10&lt;&gt;"",H10&lt;&gt;"",J10&lt;&gt;"",K10&lt;&gt;"",L10&lt;&gt;"",N10&lt;&gt;"",S10="Approved"),"READY","NOT READY"))</x:f>
      </x:c>
    </x:row>
    <x:row r="11">
      <x:c r="A11" s="26"/>
      <x:c r="B11" s="26"/>
      <x:c r="C11" s="26"/>
      <x:c r="D11" s="26"/>
      <x:c r="E11" s="26"/>
      <x:c r="F11" s="61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84" t="str">
        <x:f>IF(A11="","",IF(AND(G11&lt;&gt;"",H11&lt;&gt;"",J11&lt;&gt;"",K11&lt;&gt;"",L11&lt;&gt;"",N11&lt;&gt;"",S11="Approved"),"READY","NOT READY"))</x:f>
      </x:c>
    </x:row>
    <x:row r="12">
      <x:c r="A12" s="26"/>
      <x:c r="B12" s="26"/>
      <x:c r="C12" s="26"/>
      <x:c r="D12" s="26"/>
      <x:c r="E12" s="26"/>
      <x:c r="F12" s="61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84" t="str">
        <x:f>IF(A12="","",IF(AND(G12&lt;&gt;"",H12&lt;&gt;"",J12&lt;&gt;"",K12&lt;&gt;"",L12&lt;&gt;"",N12&lt;&gt;"",S12="Approved"),"READY","NOT READY"))</x:f>
      </x:c>
    </x:row>
    <x:row r="13">
      <x:c r="A13" s="26"/>
      <x:c r="B13" s="26"/>
      <x:c r="C13" s="26"/>
      <x:c r="D13" s="26"/>
      <x:c r="E13" s="26"/>
      <x:c r="F13" s="61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84" t="str">
        <x:f>IF(A13="","",IF(AND(G13&lt;&gt;"",H13&lt;&gt;"",J13&lt;&gt;"",K13&lt;&gt;"",L13&lt;&gt;"",N13&lt;&gt;"",S13="Approved"),"READY","NOT READY"))</x:f>
      </x:c>
    </x:row>
    <x:row r="14">
      <x:c r="A14" s="26"/>
      <x:c r="B14" s="26"/>
      <x:c r="C14" s="26"/>
      <x:c r="D14" s="26"/>
      <x:c r="E14" s="26"/>
      <x:c r="F14" s="61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84" t="str">
        <x:f>IF(A14="","",IF(AND(G14&lt;&gt;"",H14&lt;&gt;"",J14&lt;&gt;"",K14&lt;&gt;"",L14&lt;&gt;"",N14&lt;&gt;"",S14="Approved"),"READY","NOT READY"))</x:f>
      </x:c>
    </x:row>
    <x:row r="15">
      <x:c r="A15" s="26"/>
      <x:c r="B15" s="26"/>
      <x:c r="C15" s="26"/>
      <x:c r="D15" s="26"/>
      <x:c r="E15" s="26"/>
      <x:c r="F15" s="61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84" t="str">
        <x:f>IF(A15="","",IF(AND(G15&lt;&gt;"",H15&lt;&gt;"",J15&lt;&gt;"",K15&lt;&gt;"",L15&lt;&gt;"",N15&lt;&gt;"",S15="Approved"),"READY","NOT READY"))</x:f>
      </x:c>
    </x:row>
    <x:row r="16">
      <x:c r="A16" s="26"/>
      <x:c r="B16" s="26"/>
      <x:c r="C16" s="26"/>
      <x:c r="D16" s="26"/>
      <x:c r="E16" s="26"/>
      <x:c r="F16" s="61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84" t="str">
        <x:f>IF(A16="","",IF(AND(G16&lt;&gt;"",H16&lt;&gt;"",J16&lt;&gt;"",K16&lt;&gt;"",L16&lt;&gt;"",N16&lt;&gt;"",S16="Approved"),"READY","NOT READY"))</x:f>
      </x:c>
    </x:row>
    <x:row r="17">
      <x:c r="A17" s="26"/>
      <x:c r="B17" s="26"/>
      <x:c r="C17" s="26"/>
      <x:c r="D17" s="26"/>
      <x:c r="E17" s="26"/>
      <x:c r="F17" s="61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84" t="str">
        <x:f>IF(A17="","",IF(AND(G17&lt;&gt;"",H17&lt;&gt;"",J17&lt;&gt;"",K17&lt;&gt;"",L17&lt;&gt;"",N17&lt;&gt;"",S17="Approved"),"READY","NOT READY"))</x:f>
      </x:c>
    </x:row>
    <x:row r="18">
      <x:c r="A18" s="26"/>
      <x:c r="B18" s="26"/>
      <x:c r="C18" s="26"/>
      <x:c r="D18" s="26"/>
      <x:c r="E18" s="26"/>
      <x:c r="F18" s="61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84" t="str">
        <x:f>IF(A18="","",IF(AND(G18&lt;&gt;"",H18&lt;&gt;"",J18&lt;&gt;"",K18&lt;&gt;"",L18&lt;&gt;"",N18&lt;&gt;"",S18="Approved"),"READY","NOT READY"))</x:f>
      </x:c>
    </x:row>
    <x:row r="19">
      <x:c r="A19" s="26"/>
      <x:c r="B19" s="26"/>
      <x:c r="C19" s="26"/>
      <x:c r="D19" s="26"/>
      <x:c r="E19" s="26"/>
      <x:c r="F19" s="61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84" t="str">
        <x:f>IF(A19="","",IF(AND(G19&lt;&gt;"",H19&lt;&gt;"",J19&lt;&gt;"",K19&lt;&gt;"",L19&lt;&gt;"",N19&lt;&gt;"",S19="Approved"),"READY","NOT READY"))</x:f>
      </x:c>
    </x:row>
    <x:row r="20">
      <x:c r="A20" s="26"/>
      <x:c r="B20" s="26"/>
      <x:c r="C20" s="26"/>
      <x:c r="D20" s="26"/>
      <x:c r="E20" s="26"/>
      <x:c r="F20" s="61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84" t="str">
        <x:f>IF(A20="","",IF(AND(G20&lt;&gt;"",H20&lt;&gt;"",J20&lt;&gt;"",K20&lt;&gt;"",L20&lt;&gt;"",N20&lt;&gt;"",S20="Approved"),"READY","NOT READY"))</x:f>
      </x:c>
    </x:row>
    <x:row r="21">
      <x:c r="A21" s="26"/>
      <x:c r="B21" s="26"/>
      <x:c r="C21" s="26"/>
      <x:c r="D21" s="26"/>
      <x:c r="E21" s="26"/>
      <x:c r="F21" s="61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84" t="str">
        <x:f>IF(A21="","",IF(AND(G21&lt;&gt;"",H21&lt;&gt;"",J21&lt;&gt;"",K21&lt;&gt;"",L21&lt;&gt;"",N21&lt;&gt;"",S21="Approved"),"READY","NOT READY"))</x:f>
      </x:c>
    </x:row>
    <x:row r="22">
      <x:c r="A22" s="26"/>
      <x:c r="B22" s="26"/>
      <x:c r="C22" s="26"/>
      <x:c r="D22" s="26"/>
      <x:c r="E22" s="26"/>
      <x:c r="F22" s="61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84" t="str">
        <x:f>IF(A22="","",IF(AND(G22&lt;&gt;"",H22&lt;&gt;"",J22&lt;&gt;"",K22&lt;&gt;"",L22&lt;&gt;"",N22&lt;&gt;"",S22="Approved"),"READY","NOT READY"))</x:f>
      </x:c>
    </x:row>
    <x:row r="23">
      <x:c r="A23" s="26"/>
      <x:c r="B23" s="26"/>
      <x:c r="C23" s="26"/>
      <x:c r="D23" s="26"/>
      <x:c r="E23" s="26"/>
      <x:c r="F23" s="61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84" t="str">
        <x:f>IF(A23="","",IF(AND(G23&lt;&gt;"",H23&lt;&gt;"",J23&lt;&gt;"",K23&lt;&gt;"",L23&lt;&gt;"",N23&lt;&gt;"",S23="Approved"),"READY","NOT READY"))</x:f>
      </x:c>
    </x:row>
    <x:row r="24">
      <x:c r="A24" s="26"/>
      <x:c r="B24" s="26"/>
      <x:c r="C24" s="26"/>
      <x:c r="D24" s="26"/>
      <x:c r="E24" s="26"/>
      <x:c r="F24" s="61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84" t="str">
        <x:f>IF(A24="","",IF(AND(G24&lt;&gt;"",H24&lt;&gt;"",J24&lt;&gt;"",K24&lt;&gt;"",L24&lt;&gt;"",N24&lt;&gt;"",S24="Approved"),"READY","NOT READY"))</x:f>
      </x:c>
    </x:row>
    <x:row r="25">
      <x:c r="A25" s="26"/>
      <x:c r="B25" s="26"/>
      <x:c r="C25" s="26"/>
      <x:c r="D25" s="26"/>
      <x:c r="E25" s="26"/>
      <x:c r="F25" s="61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84" t="str">
        <x:f>IF(A25="","",IF(AND(G25&lt;&gt;"",H25&lt;&gt;"",J25&lt;&gt;"",K25&lt;&gt;"",L25&lt;&gt;"",N25&lt;&gt;"",S25="Approved"),"READY","NOT READY"))</x:f>
      </x:c>
    </x:row>
    <x:row r="26">
      <x:c r="A26" s="26"/>
      <x:c r="B26" s="26"/>
      <x:c r="C26" s="26"/>
      <x:c r="D26" s="26"/>
      <x:c r="E26" s="26"/>
      <x:c r="F26" s="61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84" t="str">
        <x:f>IF(A26="","",IF(AND(G26&lt;&gt;"",H26&lt;&gt;"",J26&lt;&gt;"",K26&lt;&gt;"",L26&lt;&gt;"",N26&lt;&gt;"",S26="Approved"),"READY","NOT READY"))</x:f>
      </x:c>
    </x:row>
    <x:row r="27">
      <x:c r="A27" s="26"/>
      <x:c r="B27" s="26"/>
      <x:c r="C27" s="26"/>
      <x:c r="D27" s="26"/>
      <x:c r="E27" s="26"/>
      <x:c r="F27" s="61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84" t="str">
        <x:f>IF(A27="","",IF(AND(G27&lt;&gt;"",H27&lt;&gt;"",J27&lt;&gt;"",K27&lt;&gt;"",L27&lt;&gt;"",N27&lt;&gt;"",S27="Approved"),"READY","NOT READY"))</x:f>
      </x:c>
    </x:row>
    <x:row r="28">
      <x:c r="A28" s="26"/>
      <x:c r="B28" s="26"/>
      <x:c r="C28" s="26"/>
      <x:c r="D28" s="26"/>
      <x:c r="E28" s="26"/>
      <x:c r="F28" s="61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84" t="str">
        <x:f>IF(A28="","",IF(AND(G28&lt;&gt;"",H28&lt;&gt;"",J28&lt;&gt;"",K28&lt;&gt;"",L28&lt;&gt;"",N28&lt;&gt;"",S28="Approved"),"READY","NOT READY"))</x:f>
      </x:c>
    </x:row>
    <x:row r="29">
      <x:c r="A29" s="26"/>
      <x:c r="B29" s="26"/>
      <x:c r="C29" s="26"/>
      <x:c r="D29" s="26"/>
      <x:c r="E29" s="26"/>
      <x:c r="F29" s="61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84" t="str">
        <x:f>IF(A29="","",IF(AND(G29&lt;&gt;"",H29&lt;&gt;"",J29&lt;&gt;"",K29&lt;&gt;"",L29&lt;&gt;"",N29&lt;&gt;"",S29="Approved"),"READY","NOT READY"))</x:f>
      </x:c>
    </x:row>
    <x:row r="30">
      <x:c r="A30" s="26"/>
      <x:c r="B30" s="26"/>
      <x:c r="C30" s="26"/>
      <x:c r="D30" s="26"/>
      <x:c r="E30" s="26"/>
      <x:c r="F30" s="61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84" t="str">
        <x:f>IF(A30="","",IF(AND(G30&lt;&gt;"",H30&lt;&gt;"",J30&lt;&gt;"",K30&lt;&gt;"",L30&lt;&gt;"",N30&lt;&gt;"",S30="Approved"),"READY","NOT READY"))</x:f>
      </x:c>
    </x:row>
    <x:row r="31">
      <x:c r="A31" s="26"/>
      <x:c r="B31" s="26"/>
      <x:c r="C31" s="26"/>
      <x:c r="D31" s="26"/>
      <x:c r="E31" s="26"/>
      <x:c r="F31" s="61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84" t="str">
        <x:f>IF(A31="","",IF(AND(G31&lt;&gt;"",H31&lt;&gt;"",J31&lt;&gt;"",K31&lt;&gt;"",L31&lt;&gt;"",N31&lt;&gt;"",S31="Approved"),"READY","NOT READY"))</x:f>
      </x:c>
    </x:row>
    <x:row r="32">
      <x:c r="A32" s="26"/>
      <x:c r="B32" s="26"/>
      <x:c r="C32" s="26"/>
      <x:c r="D32" s="26"/>
      <x:c r="E32" s="26"/>
      <x:c r="F32" s="61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84" t="str">
        <x:f>IF(A32="","",IF(AND(G32&lt;&gt;"",H32&lt;&gt;"",J32&lt;&gt;"",K32&lt;&gt;"",L32&lt;&gt;"",N32&lt;&gt;"",S32="Approved"),"READY","NOT READY"))</x:f>
      </x:c>
    </x:row>
    <x:row r="33">
      <x:c r="A33" s="26"/>
      <x:c r="B33" s="26"/>
      <x:c r="C33" s="26"/>
      <x:c r="D33" s="26"/>
      <x:c r="E33" s="26"/>
      <x:c r="F33" s="61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84" t="str">
        <x:f>IF(A33="","",IF(AND(G33&lt;&gt;"",H33&lt;&gt;"",J33&lt;&gt;"",K33&lt;&gt;"",L33&lt;&gt;"",N33&lt;&gt;"",S33="Approved"),"READY","NOT READY"))</x:f>
      </x:c>
    </x:row>
    <x:row r="34">
      <x:c r="A34" s="26"/>
      <x:c r="B34" s="26"/>
      <x:c r="C34" s="26"/>
      <x:c r="D34" s="26"/>
      <x:c r="E34" s="26"/>
      <x:c r="F34" s="61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84" t="str">
        <x:f>IF(A34="","",IF(AND(G34&lt;&gt;"",H34&lt;&gt;"",J34&lt;&gt;"",K34&lt;&gt;"",L34&lt;&gt;"",N34&lt;&gt;"",S34="Approved"),"READY","NOT READY"))</x:f>
      </x:c>
    </x:row>
    <x:row r="35">
      <x:c r="A35" s="26"/>
      <x:c r="B35" s="26"/>
      <x:c r="C35" s="26"/>
      <x:c r="D35" s="26"/>
      <x:c r="E35" s="26"/>
      <x:c r="F35" s="61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84" t="str">
        <x:f>IF(A35="","",IF(AND(G35&lt;&gt;"",H35&lt;&gt;"",J35&lt;&gt;"",K35&lt;&gt;"",L35&lt;&gt;"",N35&lt;&gt;"",S35="Approved"),"READY","NOT READY"))</x:f>
      </x:c>
    </x:row>
    <x:row r="36">
      <x:c r="A36" s="26"/>
      <x:c r="B36" s="26"/>
      <x:c r="C36" s="26"/>
      <x:c r="D36" s="26"/>
      <x:c r="E36" s="26"/>
      <x:c r="F36" s="61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84" t="str">
        <x:f>IF(A36="","",IF(AND(G36&lt;&gt;"",H36&lt;&gt;"",J36&lt;&gt;"",K36&lt;&gt;"",L36&lt;&gt;"",N36&lt;&gt;"",S36="Approved"),"READY","NOT READY"))</x:f>
      </x:c>
    </x:row>
    <x:row r="37">
      <x:c r="A37" s="26"/>
      <x:c r="B37" s="26"/>
      <x:c r="C37" s="26"/>
      <x:c r="D37" s="26"/>
      <x:c r="E37" s="26"/>
      <x:c r="F37" s="61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84" t="str">
        <x:f>IF(A37="","",IF(AND(G37&lt;&gt;"",H37&lt;&gt;"",J37&lt;&gt;"",K37&lt;&gt;"",L37&lt;&gt;"",N37&lt;&gt;"",S37="Approved"),"READY","NOT READY"))</x:f>
      </x:c>
    </x:row>
    <x:row r="38">
      <x:c r="A38" s="26"/>
      <x:c r="B38" s="26"/>
      <x:c r="C38" s="26"/>
      <x:c r="D38" s="26"/>
      <x:c r="E38" s="26"/>
      <x:c r="F38" s="61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84" t="str">
        <x:f>IF(A38="","",IF(AND(G38&lt;&gt;"",H38&lt;&gt;"",J38&lt;&gt;"",K38&lt;&gt;"",L38&lt;&gt;"",N38&lt;&gt;"",S38="Approved"),"READY","NOT READY"))</x:f>
      </x:c>
    </x:row>
    <x:row r="39">
      <x:c r="A39" s="26"/>
      <x:c r="B39" s="26"/>
      <x:c r="C39" s="26"/>
      <x:c r="D39" s="26"/>
      <x:c r="E39" s="26"/>
      <x:c r="F39" s="61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84" t="str">
        <x:f>IF(A39="","",IF(AND(G39&lt;&gt;"",H39&lt;&gt;"",J39&lt;&gt;"",K39&lt;&gt;"",L39&lt;&gt;"",N39&lt;&gt;"",S39="Approved"),"READY","NOT READY"))</x:f>
      </x:c>
    </x:row>
    <x:row r="40">
      <x:c r="A40" s="26"/>
      <x:c r="B40" s="26"/>
      <x:c r="C40" s="26"/>
      <x:c r="D40" s="26"/>
      <x:c r="E40" s="26"/>
      <x:c r="F40" s="61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84" t="str">
        <x:f>IF(A40="","",IF(AND(G40&lt;&gt;"",H40&lt;&gt;"",J40&lt;&gt;"",K40&lt;&gt;"",L40&lt;&gt;"",N40&lt;&gt;"",S40="Approved"),"READY","NOT READY"))</x:f>
      </x:c>
    </x:row>
    <x:row r="41">
      <x:c r="A41" s="26"/>
      <x:c r="B41" s="26"/>
      <x:c r="C41" s="26"/>
      <x:c r="D41" s="26"/>
      <x:c r="E41" s="26"/>
      <x:c r="F41" s="61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84" t="str">
        <x:f>IF(A41="","",IF(AND(G41&lt;&gt;"",H41&lt;&gt;"",J41&lt;&gt;"",K41&lt;&gt;"",L41&lt;&gt;"",N41&lt;&gt;"",S41="Approved"),"READY","NOT READY"))</x:f>
      </x:c>
    </x:row>
    <x:row r="42">
      <x:c r="A42" s="26"/>
      <x:c r="B42" s="26"/>
      <x:c r="C42" s="26"/>
      <x:c r="D42" s="26"/>
      <x:c r="E42" s="26"/>
      <x:c r="F42" s="61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84" t="str">
        <x:f>IF(A42="","",IF(AND(G42&lt;&gt;"",H42&lt;&gt;"",J42&lt;&gt;"",K42&lt;&gt;"",L42&lt;&gt;"",N42&lt;&gt;"",S42="Approved"),"READY","NOT READY"))</x:f>
      </x:c>
    </x:row>
    <x:row r="43">
      <x:c r="A43" s="26"/>
      <x:c r="B43" s="26"/>
      <x:c r="C43" s="26"/>
      <x:c r="D43" s="26"/>
      <x:c r="E43" s="26"/>
      <x:c r="F43" s="61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84" t="str">
        <x:f>IF(A43="","",IF(AND(G43&lt;&gt;"",H43&lt;&gt;"",J43&lt;&gt;"",K43&lt;&gt;"",L43&lt;&gt;"",N43&lt;&gt;"",S43="Approved"),"READY","NOT READY"))</x:f>
      </x:c>
    </x:row>
    <x:row r="44">
      <x:c r="A44" s="26"/>
      <x:c r="B44" s="26"/>
      <x:c r="C44" s="26"/>
      <x:c r="D44" s="26"/>
      <x:c r="E44" s="26"/>
      <x:c r="F44" s="61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84" t="str">
        <x:f>IF(A44="","",IF(AND(G44&lt;&gt;"",H44&lt;&gt;"",J44&lt;&gt;"",K44&lt;&gt;"",L44&lt;&gt;"",N44&lt;&gt;"",S44="Approved"),"READY","NOT READY"))</x:f>
      </x:c>
    </x:row>
  </x:sheetData>
  <x:mergeCells>
    <x:mergeCell ref="A1:U1"/>
    <x:mergeCell ref="A2:U2"/>
    <x:mergeCell ref="A3:U3"/>
  </x:mergeCells>
  <x:dataValidations count="2">
    <x:dataValidation type="list" sqref="R5:R44">
      <x:formula1>"No,Partial,Yes,N/A"</x:formula1>
    </x:dataValidation>
    <x:dataValidation type="list" sqref="S5:S44">
      <x:formula1>"Draft,Reviewed,Approved,Invoked,Completed,Retired"</x:formula1>
    </x:dataValidation>
  </x:dataValidations>
  <x:pageMargins left="0.7" right="0.7" top="0.75" bottom="0.75" header="0.3" footer="0.3"/>
</x:worksheet>
</file>

<file path=xl/worksheets/sheet19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0" hidden="0" customWidth="1"/>
    <x:col min="7" max="7" width="20" hidden="0" customWidth="1"/>
    <x:col min="8" max="8" width="28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18" hidden="0" customWidth="1"/>
    <x:col min="14" max="14" width="28" hidden="0" customWidth="1"/>
    <x:col min="15" max="15" width="18" hidden="0" customWidth="1"/>
    <x:col min="16" max="16" width="18" hidden="0" customWidth="1"/>
    <x:col min="17" max="17" width="20" hidden="0" customWidth="1"/>
    <x:col min="18" max="18" width="28" hidden="0" customWidth="1"/>
    <x:col min="19" max="19" width="18" hidden="0" customWidth="1"/>
    <x:col min="20" max="20" width="28" hidden="0" customWidth="1"/>
    <x:col min="21" max="21" width="20" hidden="0" customWidth="1"/>
  </x:cols>
  <x:sheetData>
    <x:row r="1" ht="28" customHeight="1">
      <x:c r="A1" s="6" t="str">
        <x:v>RISKS ISSUES &amp; ACTIONS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</x:row>
    <x:row r="2" ht="30" customHeight="1">
      <x:c r="A2" s="12" t="str">
        <x:v>Track migration execution risks, issues, actions, assumptions and exceptions with ownership, mitigation, escalation and evidence.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4" ht="36" customHeight="1">
      <x:c r="A4" s="20" t="str">
        <x:v>Record ID</x:v>
      </x:c>
      <x:c r="B4" s="20" t="str">
        <x:v>Record Type</x:v>
      </x:c>
      <x:c r="C4" s="20" t="str">
        <x:v>Wave ID</x:v>
      </x:c>
      <x:c r="D4" s="20" t="str">
        <x:v>Move Group ID</x:v>
      </x:c>
      <x:c r="E4" s="20" t="str">
        <x:v>Workload ID</x:v>
      </x:c>
      <x:c r="F4" s="20" t="str">
        <x:v>Category</x:v>
      </x:c>
      <x:c r="G4" s="20" t="str">
        <x:v>Title</x:v>
      </x:c>
      <x:c r="H4" s="20" t="str">
        <x:v>Description</x:v>
      </x:c>
      <x:c r="I4" s="20" t="str">
        <x:v>Probability</x:v>
      </x:c>
      <x:c r="J4" s="20" t="str">
        <x:v>Impact</x:v>
      </x:c>
      <x:c r="K4" s="20" t="str">
        <x:v>Priority / Rating</x:v>
      </x:c>
      <x:c r="L4" s="20" t="str">
        <x:v>Blocking?</x:v>
      </x:c>
      <x:c r="M4" s="20" t="str">
        <x:v>Owner</x:v>
      </x:c>
      <x:c r="N4" s="20" t="str">
        <x:v>Mitigation / Resolution</x:v>
      </x:c>
      <x:c r="O4" s="20" t="str">
        <x:v>Due Date</x:v>
      </x:c>
      <x:c r="P4" s="20" t="str">
        <x:v>Status</x:v>
      </x:c>
      <x:c r="Q4" s="20" t="str">
        <x:v>Escalation Level</x:v>
      </x:c>
      <x:c r="R4" s="20" t="str">
        <x:v>Evidence / Decision Ref</x:v>
      </x:c>
      <x:c r="S4" s="20" t="str">
        <x:v>Last Updated</x:v>
      </x:c>
      <x:c r="T4" s="20" t="str">
        <x:v>Notes</x:v>
      </x:c>
      <x:c r="U4" s="20" t="str">
        <x:v>Overdue Action?</x:v>
      </x:c>
    </x:row>
    <x:row r="5">
      <x:c r="A5" s="58" t="str">
        <x:v>RIA-024</x:v>
      </x:c>
      <x:c r="B5" s="58" t="str">
        <x:v>Risk</x:v>
      </x:c>
      <x:c r="C5" s="58" t="str">
        <x:v>WAV-003</x:v>
      </x:c>
      <x:c r="D5" s="58" t="str">
        <x:v>MG-003B</x:v>
      </x:c>
      <x:c r="E5" s="58" t="str">
        <x:v>APP-014</x:v>
      </x:c>
      <x:c r="F5" s="58" t="str">
        <x:v>Network</x:v>
      </x:c>
      <x:c r="G5" s="58" t="str">
        <x:v>Firewall change approval may miss cutover window</x:v>
      </x:c>
      <x:c r="H5" s="58" t="str">
        <x:v>Production network change remains pending inside the cutover horizon.</x:v>
      </x:c>
      <x:c r="I5" s="58" t="str">
        <x:v>High</x:v>
      </x:c>
      <x:c r="J5" s="58" t="str">
        <x:v>Critical</x:v>
      </x:c>
      <x:c r="K5" s="84" t="str">
        <x:f>IF(A5="","",IF(OR(J5="Critical",AND(I5="High",J5="High")),"Critical",IF(OR(J5="High",AND(I5="Medium",J5="Medium")),"High",IF(J5="Medium","Medium","Low"))))</x:f>
        <x:v>Critical</x:v>
      </x:c>
      <x:c r="L5" s="58" t="str">
        <x:v>Yes</x:v>
      </x:c>
      <x:c r="M5" s="58" t="str">
        <x:v>Network Lead</x:v>
      </x:c>
      <x:c r="N5" s="58" t="str">
        <x:v>Escalate through CAB and prepare alternate window.</x:v>
      </x:c>
      <x:c r="O5" s="80" t="n">
        <x:v>46275</x:v>
      </x:c>
      <x:c r="P5" s="58" t="str">
        <x:v>Mitigating</x:v>
      </x:c>
      <x:c r="Q5" s="58" t="str">
        <x:v>Program</x:v>
      </x:c>
      <x:c r="R5" s="58" t="str">
        <x:v>CHG-4382</x:v>
      </x:c>
      <x:c r="S5" s="80" t="n">
        <x:v>46275</x:v>
      </x:c>
      <x:c r="T5" s="58" t="str">
        <x:v>SAMPLE</x:v>
      </x:c>
      <x:c r="U5" s="84" t="str">
        <x:f>IF(A5="","",IF(AND(O5&lt;TODAY(),O5&lt;&gt;"",P5&lt;&gt;"Closed",P5&lt;&gt;"Resolved"),"OVERDUE",""))</x:f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84" t="str">
        <x:f>IF(A6="","",IF(OR(J6="Critical",AND(I6="High",J6="High")),"Critical",IF(OR(J6="High",AND(I6="Medium",J6="Medium")),"High",IF(J6="Medium","Medium","Low"))))</x:f>
      </x:c>
      <x:c r="L6" s="26"/>
      <x:c r="M6" s="26"/>
      <x:c r="N6" s="26"/>
      <x:c r="O6" s="81"/>
      <x:c r="P6" s="26"/>
      <x:c r="Q6" s="26"/>
      <x:c r="R6" s="26"/>
      <x:c r="S6" s="81"/>
      <x:c r="T6" s="26"/>
      <x:c r="U6" s="84" t="str">
        <x:f>IF(A6="","",IF(AND(O6&lt;TODAY(),O6&lt;&gt;"",P6&lt;&gt;"Closed",P6&lt;&gt;"Resolved"),"OVERDUE",""))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84" t="str">
        <x:f>IF(A7="","",IF(OR(J7="Critical",AND(I7="High",J7="High")),"Critical",IF(OR(J7="High",AND(I7="Medium",J7="Medium")),"High",IF(J7="Medium","Medium","Low"))))</x:f>
      </x:c>
      <x:c r="L7" s="26"/>
      <x:c r="M7" s="26"/>
      <x:c r="N7" s="26"/>
      <x:c r="O7" s="81"/>
      <x:c r="P7" s="26"/>
      <x:c r="Q7" s="26"/>
      <x:c r="R7" s="26"/>
      <x:c r="S7" s="81"/>
      <x:c r="T7" s="26"/>
      <x:c r="U7" s="84" t="str">
        <x:f>IF(A7="","",IF(AND(O7&lt;TODAY(),O7&lt;&gt;"",P7&lt;&gt;"Closed",P7&lt;&gt;"Resolved"),"OVERDUE",""))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84" t="str">
        <x:f>IF(A8="","",IF(OR(J8="Critical",AND(I8="High",J8="High")),"Critical",IF(OR(J8="High",AND(I8="Medium",J8="Medium")),"High",IF(J8="Medium","Medium","Low"))))</x:f>
      </x:c>
      <x:c r="L8" s="26"/>
      <x:c r="M8" s="26"/>
      <x:c r="N8" s="26"/>
      <x:c r="O8" s="81"/>
      <x:c r="P8" s="26"/>
      <x:c r="Q8" s="26"/>
      <x:c r="R8" s="26"/>
      <x:c r="S8" s="81"/>
      <x:c r="T8" s="26"/>
      <x:c r="U8" s="84" t="str">
        <x:f>IF(A8="","",IF(AND(O8&lt;TODAY(),O8&lt;&gt;"",P8&lt;&gt;"Closed",P8&lt;&gt;"Resolved"),"OVERDUE",""))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84" t="str">
        <x:f>IF(A9="","",IF(OR(J9="Critical",AND(I9="High",J9="High")),"Critical",IF(OR(J9="High",AND(I9="Medium",J9="Medium")),"High",IF(J9="Medium","Medium","Low"))))</x:f>
      </x:c>
      <x:c r="L9" s="26"/>
      <x:c r="M9" s="26"/>
      <x:c r="N9" s="26"/>
      <x:c r="O9" s="81"/>
      <x:c r="P9" s="26"/>
      <x:c r="Q9" s="26"/>
      <x:c r="R9" s="26"/>
      <x:c r="S9" s="81"/>
      <x:c r="T9" s="26"/>
      <x:c r="U9" s="84" t="str">
        <x:f>IF(A9="","",IF(AND(O9&lt;TODAY(),O9&lt;&gt;"",P9&lt;&gt;"Closed",P9&lt;&gt;"Resolved"),"OVERDUE",""))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84" t="str">
        <x:f>IF(A10="","",IF(OR(J10="Critical",AND(I10="High",J10="High")),"Critical",IF(OR(J10="High",AND(I10="Medium",J10="Medium")),"High",IF(J10="Medium","Medium","Low"))))</x:f>
      </x:c>
      <x:c r="L10" s="26"/>
      <x:c r="M10" s="26"/>
      <x:c r="N10" s="26"/>
      <x:c r="O10" s="81"/>
      <x:c r="P10" s="26"/>
      <x:c r="Q10" s="26"/>
      <x:c r="R10" s="26"/>
      <x:c r="S10" s="81"/>
      <x:c r="T10" s="26"/>
      <x:c r="U10" s="84" t="str">
        <x:f>IF(A10="","",IF(AND(O10&lt;TODAY(),O10&lt;&gt;"",P10&lt;&gt;"Closed",P10&lt;&gt;"Resolved"),"OVERDUE",""))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84" t="str">
        <x:f>IF(A11="","",IF(OR(J11="Critical",AND(I11="High",J11="High")),"Critical",IF(OR(J11="High",AND(I11="Medium",J11="Medium")),"High",IF(J11="Medium","Medium","Low"))))</x:f>
      </x:c>
      <x:c r="L11" s="26"/>
      <x:c r="M11" s="26"/>
      <x:c r="N11" s="26"/>
      <x:c r="O11" s="81"/>
      <x:c r="P11" s="26"/>
      <x:c r="Q11" s="26"/>
      <x:c r="R11" s="26"/>
      <x:c r="S11" s="81"/>
      <x:c r="T11" s="26"/>
      <x:c r="U11" s="84" t="str">
        <x:f>IF(A11="","",IF(AND(O11&lt;TODAY(),O11&lt;&gt;"",P11&lt;&gt;"Closed",P11&lt;&gt;"Resolved"),"OVERDUE",""))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84" t="str">
        <x:f>IF(A12="","",IF(OR(J12="Critical",AND(I12="High",J12="High")),"Critical",IF(OR(J12="High",AND(I12="Medium",J12="Medium")),"High",IF(J12="Medium","Medium","Low"))))</x:f>
      </x:c>
      <x:c r="L12" s="26"/>
      <x:c r="M12" s="26"/>
      <x:c r="N12" s="26"/>
      <x:c r="O12" s="81"/>
      <x:c r="P12" s="26"/>
      <x:c r="Q12" s="26"/>
      <x:c r="R12" s="26"/>
      <x:c r="S12" s="81"/>
      <x:c r="T12" s="26"/>
      <x:c r="U12" s="84" t="str">
        <x:f>IF(A12="","",IF(AND(O12&lt;TODAY(),O12&lt;&gt;"",P12&lt;&gt;"Closed",P12&lt;&gt;"Resolved"),"OVERDUE",""))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84" t="str">
        <x:f>IF(A13="","",IF(OR(J13="Critical",AND(I13="High",J13="High")),"Critical",IF(OR(J13="High",AND(I13="Medium",J13="Medium")),"High",IF(J13="Medium","Medium","Low"))))</x:f>
      </x:c>
      <x:c r="L13" s="26"/>
      <x:c r="M13" s="26"/>
      <x:c r="N13" s="26"/>
      <x:c r="O13" s="81"/>
      <x:c r="P13" s="26"/>
      <x:c r="Q13" s="26"/>
      <x:c r="R13" s="26"/>
      <x:c r="S13" s="81"/>
      <x:c r="T13" s="26"/>
      <x:c r="U13" s="84" t="str">
        <x:f>IF(A13="","",IF(AND(O13&lt;TODAY(),O13&lt;&gt;"",P13&lt;&gt;"Closed",P13&lt;&gt;"Resolved"),"OVERDUE",""))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84" t="str">
        <x:f>IF(A14="","",IF(OR(J14="Critical",AND(I14="High",J14="High")),"Critical",IF(OR(J14="High",AND(I14="Medium",J14="Medium")),"High",IF(J14="Medium","Medium","Low"))))</x:f>
      </x:c>
      <x:c r="L14" s="26"/>
      <x:c r="M14" s="26"/>
      <x:c r="N14" s="26"/>
      <x:c r="O14" s="81"/>
      <x:c r="P14" s="26"/>
      <x:c r="Q14" s="26"/>
      <x:c r="R14" s="26"/>
      <x:c r="S14" s="81"/>
      <x:c r="T14" s="26"/>
      <x:c r="U14" s="84" t="str">
        <x:f>IF(A14="","",IF(AND(O14&lt;TODAY(),O14&lt;&gt;"",P14&lt;&gt;"Closed",P14&lt;&gt;"Resolved"),"OVERDUE",""))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84" t="str">
        <x:f>IF(A15="","",IF(OR(J15="Critical",AND(I15="High",J15="High")),"Critical",IF(OR(J15="High",AND(I15="Medium",J15="Medium")),"High",IF(J15="Medium","Medium","Low"))))</x:f>
      </x:c>
      <x:c r="L15" s="26"/>
      <x:c r="M15" s="26"/>
      <x:c r="N15" s="26"/>
      <x:c r="O15" s="81"/>
      <x:c r="P15" s="26"/>
      <x:c r="Q15" s="26"/>
      <x:c r="R15" s="26"/>
      <x:c r="S15" s="81"/>
      <x:c r="T15" s="26"/>
      <x:c r="U15" s="84" t="str">
        <x:f>IF(A15="","",IF(AND(O15&lt;TODAY(),O15&lt;&gt;"",P15&lt;&gt;"Closed",P15&lt;&gt;"Resolved"),"OVERDUE",""))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84" t="str">
        <x:f>IF(A16="","",IF(OR(J16="Critical",AND(I16="High",J16="High")),"Critical",IF(OR(J16="High",AND(I16="Medium",J16="Medium")),"High",IF(J16="Medium","Medium","Low"))))</x:f>
      </x:c>
      <x:c r="L16" s="26"/>
      <x:c r="M16" s="26"/>
      <x:c r="N16" s="26"/>
      <x:c r="O16" s="81"/>
      <x:c r="P16" s="26"/>
      <x:c r="Q16" s="26"/>
      <x:c r="R16" s="26"/>
      <x:c r="S16" s="81"/>
      <x:c r="T16" s="26"/>
      <x:c r="U16" s="84" t="str">
        <x:f>IF(A16="","",IF(AND(O16&lt;TODAY(),O16&lt;&gt;"",P16&lt;&gt;"Closed",P16&lt;&gt;"Resolved"),"OVERDUE",""))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84" t="str">
        <x:f>IF(A17="","",IF(OR(J17="Critical",AND(I17="High",J17="High")),"Critical",IF(OR(J17="High",AND(I17="Medium",J17="Medium")),"High",IF(J17="Medium","Medium","Low"))))</x:f>
      </x:c>
      <x:c r="L17" s="26"/>
      <x:c r="M17" s="26"/>
      <x:c r="N17" s="26"/>
      <x:c r="O17" s="81"/>
      <x:c r="P17" s="26"/>
      <x:c r="Q17" s="26"/>
      <x:c r="R17" s="26"/>
      <x:c r="S17" s="81"/>
      <x:c r="T17" s="26"/>
      <x:c r="U17" s="84" t="str">
        <x:f>IF(A17="","",IF(AND(O17&lt;TODAY(),O17&lt;&gt;"",P17&lt;&gt;"Closed",P17&lt;&gt;"Resolved"),"OVERDUE",""))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84" t="str">
        <x:f>IF(A18="","",IF(OR(J18="Critical",AND(I18="High",J18="High")),"Critical",IF(OR(J18="High",AND(I18="Medium",J18="Medium")),"High",IF(J18="Medium","Medium","Low"))))</x:f>
      </x:c>
      <x:c r="L18" s="26"/>
      <x:c r="M18" s="26"/>
      <x:c r="N18" s="26"/>
      <x:c r="O18" s="81"/>
      <x:c r="P18" s="26"/>
      <x:c r="Q18" s="26"/>
      <x:c r="R18" s="26"/>
      <x:c r="S18" s="81"/>
      <x:c r="T18" s="26"/>
      <x:c r="U18" s="84" t="str">
        <x:f>IF(A18="","",IF(AND(O18&lt;TODAY(),O18&lt;&gt;"",P18&lt;&gt;"Closed",P18&lt;&gt;"Resolved"),"OVERDUE",""))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84" t="str">
        <x:f>IF(A19="","",IF(OR(J19="Critical",AND(I19="High",J19="High")),"Critical",IF(OR(J19="High",AND(I19="Medium",J19="Medium")),"High",IF(J19="Medium","Medium","Low"))))</x:f>
      </x:c>
      <x:c r="L19" s="26"/>
      <x:c r="M19" s="26"/>
      <x:c r="N19" s="26"/>
      <x:c r="O19" s="81"/>
      <x:c r="P19" s="26"/>
      <x:c r="Q19" s="26"/>
      <x:c r="R19" s="26"/>
      <x:c r="S19" s="81"/>
      <x:c r="T19" s="26"/>
      <x:c r="U19" s="84" t="str">
        <x:f>IF(A19="","",IF(AND(O19&lt;TODAY(),O19&lt;&gt;"",P19&lt;&gt;"Closed",P19&lt;&gt;"Resolved"),"OVERDUE",""))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84" t="str">
        <x:f>IF(A20="","",IF(OR(J20="Critical",AND(I20="High",J20="High")),"Critical",IF(OR(J20="High",AND(I20="Medium",J20="Medium")),"High",IF(J20="Medium","Medium","Low"))))</x:f>
      </x:c>
      <x:c r="L20" s="26"/>
      <x:c r="M20" s="26"/>
      <x:c r="N20" s="26"/>
      <x:c r="O20" s="81"/>
      <x:c r="P20" s="26"/>
      <x:c r="Q20" s="26"/>
      <x:c r="R20" s="26"/>
      <x:c r="S20" s="81"/>
      <x:c r="T20" s="26"/>
      <x:c r="U20" s="84" t="str">
        <x:f>IF(A20="","",IF(AND(O20&lt;TODAY(),O20&lt;&gt;"",P20&lt;&gt;"Closed",P20&lt;&gt;"Resolved"),"OVERDUE",""))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84" t="str">
        <x:f>IF(A21="","",IF(OR(J21="Critical",AND(I21="High",J21="High")),"Critical",IF(OR(J21="High",AND(I21="Medium",J21="Medium")),"High",IF(J21="Medium","Medium","Low"))))</x:f>
      </x:c>
      <x:c r="L21" s="26"/>
      <x:c r="M21" s="26"/>
      <x:c r="N21" s="26"/>
      <x:c r="O21" s="81"/>
      <x:c r="P21" s="26"/>
      <x:c r="Q21" s="26"/>
      <x:c r="R21" s="26"/>
      <x:c r="S21" s="81"/>
      <x:c r="T21" s="26"/>
      <x:c r="U21" s="84" t="str">
        <x:f>IF(A21="","",IF(AND(O21&lt;TODAY(),O21&lt;&gt;"",P21&lt;&gt;"Closed",P21&lt;&gt;"Resolved"),"OVERDUE",""))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84" t="str">
        <x:f>IF(A22="","",IF(OR(J22="Critical",AND(I22="High",J22="High")),"Critical",IF(OR(J22="High",AND(I22="Medium",J22="Medium")),"High",IF(J22="Medium","Medium","Low"))))</x:f>
      </x:c>
      <x:c r="L22" s="26"/>
      <x:c r="M22" s="26"/>
      <x:c r="N22" s="26"/>
      <x:c r="O22" s="81"/>
      <x:c r="P22" s="26"/>
      <x:c r="Q22" s="26"/>
      <x:c r="R22" s="26"/>
      <x:c r="S22" s="81"/>
      <x:c r="T22" s="26"/>
      <x:c r="U22" s="84" t="str">
        <x:f>IF(A22="","",IF(AND(O22&lt;TODAY(),O22&lt;&gt;"",P22&lt;&gt;"Closed",P22&lt;&gt;"Resolved"),"OVERDUE",""))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84" t="str">
        <x:f>IF(A23="","",IF(OR(J23="Critical",AND(I23="High",J23="High")),"Critical",IF(OR(J23="High",AND(I23="Medium",J23="Medium")),"High",IF(J23="Medium","Medium","Low"))))</x:f>
      </x:c>
      <x:c r="L23" s="26"/>
      <x:c r="M23" s="26"/>
      <x:c r="N23" s="26"/>
      <x:c r="O23" s="81"/>
      <x:c r="P23" s="26"/>
      <x:c r="Q23" s="26"/>
      <x:c r="R23" s="26"/>
      <x:c r="S23" s="81"/>
      <x:c r="T23" s="26"/>
      <x:c r="U23" s="84" t="str">
        <x:f>IF(A23="","",IF(AND(O23&lt;TODAY(),O23&lt;&gt;"",P23&lt;&gt;"Closed",P23&lt;&gt;"Resolved"),"OVERDUE",""))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84" t="str">
        <x:f>IF(A24="","",IF(OR(J24="Critical",AND(I24="High",J24="High")),"Critical",IF(OR(J24="High",AND(I24="Medium",J24="Medium")),"High",IF(J24="Medium","Medium","Low"))))</x:f>
      </x:c>
      <x:c r="L24" s="26"/>
      <x:c r="M24" s="26"/>
      <x:c r="N24" s="26"/>
      <x:c r="O24" s="81"/>
      <x:c r="P24" s="26"/>
      <x:c r="Q24" s="26"/>
      <x:c r="R24" s="26"/>
      <x:c r="S24" s="81"/>
      <x:c r="T24" s="26"/>
      <x:c r="U24" s="84" t="str">
        <x:f>IF(A24="","",IF(AND(O24&lt;TODAY(),O24&lt;&gt;"",P24&lt;&gt;"Closed",P24&lt;&gt;"Resolved"),"OVERDUE",""))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84" t="str">
        <x:f>IF(A25="","",IF(OR(J25="Critical",AND(I25="High",J25="High")),"Critical",IF(OR(J25="High",AND(I25="Medium",J25="Medium")),"High",IF(J25="Medium","Medium","Low"))))</x:f>
      </x:c>
      <x:c r="L25" s="26"/>
      <x:c r="M25" s="26"/>
      <x:c r="N25" s="26"/>
      <x:c r="O25" s="81"/>
      <x:c r="P25" s="26"/>
      <x:c r="Q25" s="26"/>
      <x:c r="R25" s="26"/>
      <x:c r="S25" s="81"/>
      <x:c r="T25" s="26"/>
      <x:c r="U25" s="84" t="str">
        <x:f>IF(A25="","",IF(AND(O25&lt;TODAY(),O25&lt;&gt;"",P25&lt;&gt;"Closed",P25&lt;&gt;"Resolved"),"OVERDUE",""))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84" t="str">
        <x:f>IF(A26="","",IF(OR(J26="Critical",AND(I26="High",J26="High")),"Critical",IF(OR(J26="High",AND(I26="Medium",J26="Medium")),"High",IF(J26="Medium","Medium","Low"))))</x:f>
      </x:c>
      <x:c r="L26" s="26"/>
      <x:c r="M26" s="26"/>
      <x:c r="N26" s="26"/>
      <x:c r="O26" s="81"/>
      <x:c r="P26" s="26"/>
      <x:c r="Q26" s="26"/>
      <x:c r="R26" s="26"/>
      <x:c r="S26" s="81"/>
      <x:c r="T26" s="26"/>
      <x:c r="U26" s="84" t="str">
        <x:f>IF(A26="","",IF(AND(O26&lt;TODAY(),O26&lt;&gt;"",P26&lt;&gt;"Closed",P26&lt;&gt;"Resolved"),"OVERDUE",""))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84" t="str">
        <x:f>IF(A27="","",IF(OR(J27="Critical",AND(I27="High",J27="High")),"Critical",IF(OR(J27="High",AND(I27="Medium",J27="Medium")),"High",IF(J27="Medium","Medium","Low"))))</x:f>
      </x:c>
      <x:c r="L27" s="26"/>
      <x:c r="M27" s="26"/>
      <x:c r="N27" s="26"/>
      <x:c r="O27" s="81"/>
      <x:c r="P27" s="26"/>
      <x:c r="Q27" s="26"/>
      <x:c r="R27" s="26"/>
      <x:c r="S27" s="81"/>
      <x:c r="T27" s="26"/>
      <x:c r="U27" s="84" t="str">
        <x:f>IF(A27="","",IF(AND(O27&lt;TODAY(),O27&lt;&gt;"",P27&lt;&gt;"Closed",P27&lt;&gt;"Resolved"),"OVERDUE",""))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84" t="str">
        <x:f>IF(A28="","",IF(OR(J28="Critical",AND(I28="High",J28="High")),"Critical",IF(OR(J28="High",AND(I28="Medium",J28="Medium")),"High",IF(J28="Medium","Medium","Low"))))</x:f>
      </x:c>
      <x:c r="L28" s="26"/>
      <x:c r="M28" s="26"/>
      <x:c r="N28" s="26"/>
      <x:c r="O28" s="81"/>
      <x:c r="P28" s="26"/>
      <x:c r="Q28" s="26"/>
      <x:c r="R28" s="26"/>
      <x:c r="S28" s="81"/>
      <x:c r="T28" s="26"/>
      <x:c r="U28" s="84" t="str">
        <x:f>IF(A28="","",IF(AND(O28&lt;TODAY(),O28&lt;&gt;"",P28&lt;&gt;"Closed",P28&lt;&gt;"Resolved"),"OVERDUE",""))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84" t="str">
        <x:f>IF(A29="","",IF(OR(J29="Critical",AND(I29="High",J29="High")),"Critical",IF(OR(J29="High",AND(I29="Medium",J29="Medium")),"High",IF(J29="Medium","Medium","Low"))))</x:f>
      </x:c>
      <x:c r="L29" s="26"/>
      <x:c r="M29" s="26"/>
      <x:c r="N29" s="26"/>
      <x:c r="O29" s="81"/>
      <x:c r="P29" s="26"/>
      <x:c r="Q29" s="26"/>
      <x:c r="R29" s="26"/>
      <x:c r="S29" s="81"/>
      <x:c r="T29" s="26"/>
      <x:c r="U29" s="84" t="str">
        <x:f>IF(A29="","",IF(AND(O29&lt;TODAY(),O29&lt;&gt;"",P29&lt;&gt;"Closed",P29&lt;&gt;"Resolved"),"OVERDUE",""))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84" t="str">
        <x:f>IF(A30="","",IF(OR(J30="Critical",AND(I30="High",J30="High")),"Critical",IF(OR(J30="High",AND(I30="Medium",J30="Medium")),"High",IF(J30="Medium","Medium","Low"))))</x:f>
      </x:c>
      <x:c r="L30" s="26"/>
      <x:c r="M30" s="26"/>
      <x:c r="N30" s="26"/>
      <x:c r="O30" s="81"/>
      <x:c r="P30" s="26"/>
      <x:c r="Q30" s="26"/>
      <x:c r="R30" s="26"/>
      <x:c r="S30" s="81"/>
      <x:c r="T30" s="26"/>
      <x:c r="U30" s="84" t="str">
        <x:f>IF(A30="","",IF(AND(O30&lt;TODAY(),O30&lt;&gt;"",P30&lt;&gt;"Closed",P30&lt;&gt;"Resolved"),"OVERDUE",""))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84" t="str">
        <x:f>IF(A31="","",IF(OR(J31="Critical",AND(I31="High",J31="High")),"Critical",IF(OR(J31="High",AND(I31="Medium",J31="Medium")),"High",IF(J31="Medium","Medium","Low"))))</x:f>
      </x:c>
      <x:c r="L31" s="26"/>
      <x:c r="M31" s="26"/>
      <x:c r="N31" s="26"/>
      <x:c r="O31" s="81"/>
      <x:c r="P31" s="26"/>
      <x:c r="Q31" s="26"/>
      <x:c r="R31" s="26"/>
      <x:c r="S31" s="81"/>
      <x:c r="T31" s="26"/>
      <x:c r="U31" s="84" t="str">
        <x:f>IF(A31="","",IF(AND(O31&lt;TODAY(),O31&lt;&gt;"",P31&lt;&gt;"Closed",P31&lt;&gt;"Resolved"),"OVERDUE",""))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84" t="str">
        <x:f>IF(A32="","",IF(OR(J32="Critical",AND(I32="High",J32="High")),"Critical",IF(OR(J32="High",AND(I32="Medium",J32="Medium")),"High",IF(J32="Medium","Medium","Low"))))</x:f>
      </x:c>
      <x:c r="L32" s="26"/>
      <x:c r="M32" s="26"/>
      <x:c r="N32" s="26"/>
      <x:c r="O32" s="81"/>
      <x:c r="P32" s="26"/>
      <x:c r="Q32" s="26"/>
      <x:c r="R32" s="26"/>
      <x:c r="S32" s="81"/>
      <x:c r="T32" s="26"/>
      <x:c r="U32" s="84" t="str">
        <x:f>IF(A32="","",IF(AND(O32&lt;TODAY(),O32&lt;&gt;"",P32&lt;&gt;"Closed",P32&lt;&gt;"Resolved"),"OVERDUE",""))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84" t="str">
        <x:f>IF(A33="","",IF(OR(J33="Critical",AND(I33="High",J33="High")),"Critical",IF(OR(J33="High",AND(I33="Medium",J33="Medium")),"High",IF(J33="Medium","Medium","Low"))))</x:f>
      </x:c>
      <x:c r="L33" s="26"/>
      <x:c r="M33" s="26"/>
      <x:c r="N33" s="26"/>
      <x:c r="O33" s="81"/>
      <x:c r="P33" s="26"/>
      <x:c r="Q33" s="26"/>
      <x:c r="R33" s="26"/>
      <x:c r="S33" s="81"/>
      <x:c r="T33" s="26"/>
      <x:c r="U33" s="84" t="str">
        <x:f>IF(A33="","",IF(AND(O33&lt;TODAY(),O33&lt;&gt;"",P33&lt;&gt;"Closed",P33&lt;&gt;"Resolved"),"OVERDUE",""))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84" t="str">
        <x:f>IF(A34="","",IF(OR(J34="Critical",AND(I34="High",J34="High")),"Critical",IF(OR(J34="High",AND(I34="Medium",J34="Medium")),"High",IF(J34="Medium","Medium","Low"))))</x:f>
      </x:c>
      <x:c r="L34" s="26"/>
      <x:c r="M34" s="26"/>
      <x:c r="N34" s="26"/>
      <x:c r="O34" s="81"/>
      <x:c r="P34" s="26"/>
      <x:c r="Q34" s="26"/>
      <x:c r="R34" s="26"/>
      <x:c r="S34" s="81"/>
      <x:c r="T34" s="26"/>
      <x:c r="U34" s="84" t="str">
        <x:f>IF(A34="","",IF(AND(O34&lt;TODAY(),O34&lt;&gt;"",P34&lt;&gt;"Closed",P34&lt;&gt;"Resolved"),"OVERDUE",""))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84" t="str">
        <x:f>IF(A35="","",IF(OR(J35="Critical",AND(I35="High",J35="High")),"Critical",IF(OR(J35="High",AND(I35="Medium",J35="Medium")),"High",IF(J35="Medium","Medium","Low"))))</x:f>
      </x:c>
      <x:c r="L35" s="26"/>
      <x:c r="M35" s="26"/>
      <x:c r="N35" s="26"/>
      <x:c r="O35" s="81"/>
      <x:c r="P35" s="26"/>
      <x:c r="Q35" s="26"/>
      <x:c r="R35" s="26"/>
      <x:c r="S35" s="81"/>
      <x:c r="T35" s="26"/>
      <x:c r="U35" s="84" t="str">
        <x:f>IF(A35="","",IF(AND(O35&lt;TODAY(),O35&lt;&gt;"",P35&lt;&gt;"Closed",P35&lt;&gt;"Resolved"),"OVERDUE",""))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84" t="str">
        <x:f>IF(A36="","",IF(OR(J36="Critical",AND(I36="High",J36="High")),"Critical",IF(OR(J36="High",AND(I36="Medium",J36="Medium")),"High",IF(J36="Medium","Medium","Low"))))</x:f>
      </x:c>
      <x:c r="L36" s="26"/>
      <x:c r="M36" s="26"/>
      <x:c r="N36" s="26"/>
      <x:c r="O36" s="81"/>
      <x:c r="P36" s="26"/>
      <x:c r="Q36" s="26"/>
      <x:c r="R36" s="26"/>
      <x:c r="S36" s="81"/>
      <x:c r="T36" s="26"/>
      <x:c r="U36" s="84" t="str">
        <x:f>IF(A36="","",IF(AND(O36&lt;TODAY(),O36&lt;&gt;"",P36&lt;&gt;"Closed",P36&lt;&gt;"Resolved"),"OVERDUE",""))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84" t="str">
        <x:f>IF(A37="","",IF(OR(J37="Critical",AND(I37="High",J37="High")),"Critical",IF(OR(J37="High",AND(I37="Medium",J37="Medium")),"High",IF(J37="Medium","Medium","Low"))))</x:f>
      </x:c>
      <x:c r="L37" s="26"/>
      <x:c r="M37" s="26"/>
      <x:c r="N37" s="26"/>
      <x:c r="O37" s="81"/>
      <x:c r="P37" s="26"/>
      <x:c r="Q37" s="26"/>
      <x:c r="R37" s="26"/>
      <x:c r="S37" s="81"/>
      <x:c r="T37" s="26"/>
      <x:c r="U37" s="84" t="str">
        <x:f>IF(A37="","",IF(AND(O37&lt;TODAY(),O37&lt;&gt;"",P37&lt;&gt;"Closed",P37&lt;&gt;"Resolved"),"OVERDUE",""))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84" t="str">
        <x:f>IF(A38="","",IF(OR(J38="Critical",AND(I38="High",J38="High")),"Critical",IF(OR(J38="High",AND(I38="Medium",J38="Medium")),"High",IF(J38="Medium","Medium","Low"))))</x:f>
      </x:c>
      <x:c r="L38" s="26"/>
      <x:c r="M38" s="26"/>
      <x:c r="N38" s="26"/>
      <x:c r="O38" s="81"/>
      <x:c r="P38" s="26"/>
      <x:c r="Q38" s="26"/>
      <x:c r="R38" s="26"/>
      <x:c r="S38" s="81"/>
      <x:c r="T38" s="26"/>
      <x:c r="U38" s="84" t="str">
        <x:f>IF(A38="","",IF(AND(O38&lt;TODAY(),O38&lt;&gt;"",P38&lt;&gt;"Closed",P38&lt;&gt;"Resolved"),"OVERDUE",""))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84" t="str">
        <x:f>IF(A39="","",IF(OR(J39="Critical",AND(I39="High",J39="High")),"Critical",IF(OR(J39="High",AND(I39="Medium",J39="Medium")),"High",IF(J39="Medium","Medium","Low"))))</x:f>
      </x:c>
      <x:c r="L39" s="26"/>
      <x:c r="M39" s="26"/>
      <x:c r="N39" s="26"/>
      <x:c r="O39" s="81"/>
      <x:c r="P39" s="26"/>
      <x:c r="Q39" s="26"/>
      <x:c r="R39" s="26"/>
      <x:c r="S39" s="81"/>
      <x:c r="T39" s="26"/>
      <x:c r="U39" s="84" t="str">
        <x:f>IF(A39="","",IF(AND(O39&lt;TODAY(),O39&lt;&gt;"",P39&lt;&gt;"Closed",P39&lt;&gt;"Resolved"),"OVERDUE",""))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84" t="str">
        <x:f>IF(A40="","",IF(OR(J40="Critical",AND(I40="High",J40="High")),"Critical",IF(OR(J40="High",AND(I40="Medium",J40="Medium")),"High",IF(J40="Medium","Medium","Low"))))</x:f>
      </x:c>
      <x:c r="L40" s="26"/>
      <x:c r="M40" s="26"/>
      <x:c r="N40" s="26"/>
      <x:c r="O40" s="81"/>
      <x:c r="P40" s="26"/>
      <x:c r="Q40" s="26"/>
      <x:c r="R40" s="26"/>
      <x:c r="S40" s="81"/>
      <x:c r="T40" s="26"/>
      <x:c r="U40" s="84" t="str">
        <x:f>IF(A40="","",IF(AND(O40&lt;TODAY(),O40&lt;&gt;"",P40&lt;&gt;"Closed",P40&lt;&gt;"Resolved"),"OVERDUE",""))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84" t="str">
        <x:f>IF(A41="","",IF(OR(J41="Critical",AND(I41="High",J41="High")),"Critical",IF(OR(J41="High",AND(I41="Medium",J41="Medium")),"High",IF(J41="Medium","Medium","Low"))))</x:f>
      </x:c>
      <x:c r="L41" s="26"/>
      <x:c r="M41" s="26"/>
      <x:c r="N41" s="26"/>
      <x:c r="O41" s="81"/>
      <x:c r="P41" s="26"/>
      <x:c r="Q41" s="26"/>
      <x:c r="R41" s="26"/>
      <x:c r="S41" s="81"/>
      <x:c r="T41" s="26"/>
      <x:c r="U41" s="84" t="str">
        <x:f>IF(A41="","",IF(AND(O41&lt;TODAY(),O41&lt;&gt;"",P41&lt;&gt;"Closed",P41&lt;&gt;"Resolved"),"OVERDUE",""))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84" t="str">
        <x:f>IF(A42="","",IF(OR(J42="Critical",AND(I42="High",J42="High")),"Critical",IF(OR(J42="High",AND(I42="Medium",J42="Medium")),"High",IF(J42="Medium","Medium","Low"))))</x:f>
      </x:c>
      <x:c r="L42" s="26"/>
      <x:c r="M42" s="26"/>
      <x:c r="N42" s="26"/>
      <x:c r="O42" s="81"/>
      <x:c r="P42" s="26"/>
      <x:c r="Q42" s="26"/>
      <x:c r="R42" s="26"/>
      <x:c r="S42" s="81"/>
      <x:c r="T42" s="26"/>
      <x:c r="U42" s="84" t="str">
        <x:f>IF(A42="","",IF(AND(O42&lt;TODAY(),O42&lt;&gt;"",P42&lt;&gt;"Closed",P42&lt;&gt;"Resolved"),"OVERDUE",""))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84" t="str">
        <x:f>IF(A43="","",IF(OR(J43="Critical",AND(I43="High",J43="High")),"Critical",IF(OR(J43="High",AND(I43="Medium",J43="Medium")),"High",IF(J43="Medium","Medium","Low"))))</x:f>
      </x:c>
      <x:c r="L43" s="26"/>
      <x:c r="M43" s="26"/>
      <x:c r="N43" s="26"/>
      <x:c r="O43" s="81"/>
      <x:c r="P43" s="26"/>
      <x:c r="Q43" s="26"/>
      <x:c r="R43" s="26"/>
      <x:c r="S43" s="81"/>
      <x:c r="T43" s="26"/>
      <x:c r="U43" s="84" t="str">
        <x:f>IF(A43="","",IF(AND(O43&lt;TODAY(),O43&lt;&gt;"",P43&lt;&gt;"Closed",P43&lt;&gt;"Resolved"),"OVERDUE",""))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84" t="str">
        <x:f>IF(A44="","",IF(OR(J44="Critical",AND(I44="High",J44="High")),"Critical",IF(OR(J44="High",AND(I44="Medium",J44="Medium")),"High",IF(J44="Medium","Medium","Low"))))</x:f>
      </x:c>
      <x:c r="L44" s="26"/>
      <x:c r="M44" s="26"/>
      <x:c r="N44" s="26"/>
      <x:c r="O44" s="81"/>
      <x:c r="P44" s="26"/>
      <x:c r="Q44" s="26"/>
      <x:c r="R44" s="26"/>
      <x:c r="S44" s="81"/>
      <x:c r="T44" s="26"/>
      <x:c r="U44" s="84" t="str">
        <x:f>IF(A44="","",IF(AND(O44&lt;TODAY(),O44&lt;&gt;"",P44&lt;&gt;"Closed",P44&lt;&gt;"Resolved"),"OVERDUE",""))</x:f>
      </x:c>
    </x:row>
  </x:sheetData>
  <x:mergeCells>
    <x:mergeCell ref="A1:U1"/>
    <x:mergeCell ref="A2:U2"/>
    <x:mergeCell ref="A3:U3"/>
  </x:mergeCells>
  <x:dataValidations count="7">
    <x:dataValidation type="list" sqref="P5:P44">
      <x:formula1>"Open,Monitoring,Mitigating,Resolved,Accepted,Closed"</x:formula1>
    </x:dataValidation>
    <x:dataValidation type="list" sqref="B5:B44">
      <x:formula1>"Risk,Issue,Action,Assumption,Exception"</x:formula1>
    </x:dataValidation>
    <x:dataValidation type="list" sqref="F5:F44">
      <x:formula1>"Planning,Readiness,Build,Replication,Change,Cutover,Testing,Rollback,Hypercare,Communication,Vendor,Other"</x:formula1>
    </x:dataValidation>
    <x:dataValidation type="list" sqref="I5:I44">
      <x:formula1>"Low,Medium,High"</x:formula1>
    </x:dataValidation>
    <x:dataValidation type="list" sqref="J5:J44">
      <x:formula1>"Low,Medium,High,Critical"</x:formula1>
    </x:dataValidation>
    <x:dataValidation type="list" sqref="L5:L44">
      <x:formula1>"Yes,No"</x:formula1>
    </x:dataValidation>
    <x:dataValidation type="list" sqref="Q5:Q44">
      <x:formula1>"None,Team,Workstream,Program,Executive"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06fc1c897e64569"/>
  </x:tableParts>
</x:worksheet>
</file>

<file path=xl/worksheets/sheet20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0" hidden="0" customWidth="1"/>
    <x:col min="8" max="8" width="18" hidden="0" customWidth="1"/>
    <x:col min="9" max="9" width="20" hidden="0" customWidth="1"/>
    <x:col min="10" max="10" width="18" hidden="0" customWidth="1"/>
    <x:col min="11" max="11" width="18" hidden="0" customWidth="1"/>
    <x:col min="12" max="12" width="20" hidden="0" customWidth="1"/>
    <x:col min="13" max="13" width="18" hidden="0" customWidth="1"/>
    <x:col min="14" max="14" width="28" hidden="0" customWidth="1"/>
    <x:col min="15" max="15" width="20" hidden="0" customWidth="1"/>
    <x:col min="16" max="16" width="20" hidden="0" customWidth="1"/>
    <x:col min="17" max="17" width="20" hidden="0" customWidth="1"/>
    <x:col min="18" max="18" width="28" hidden="0" customWidth="1"/>
  </x:cols>
  <x:sheetData>
    <x:row r="1" ht="28" customHeight="1">
      <x:c r="A1" s="6" t="str">
        <x:v>POST-CUTOVER VALIDATION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</x:row>
    <x:row r="2" ht="30" customHeight="1">
      <x:c r="A2" s="12" t="str">
        <x:v>Prove immediate technical, application, data, integration, security, monitoring and business functionality after cutover.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</x:row>
    <x:row r="4" ht="36" customHeight="1">
      <x:c r="A4" s="20" t="str">
        <x:v>Validation ID</x:v>
      </x:c>
      <x:c r="B4" s="20" t="str">
        <x:v>Wave ID</x:v>
      </x:c>
      <x:c r="C4" s="20" t="str">
        <x:v>Move Group ID</x:v>
      </x:c>
      <x:c r="D4" s="20" t="str">
        <x:v>Workload ID</x:v>
      </x:c>
      <x:c r="E4" s="20" t="str">
        <x:v>Validation Domain</x:v>
      </x:c>
      <x:c r="F4" s="20" t="str">
        <x:v>Validation Check</x:v>
      </x:c>
      <x:c r="G4" s="20" t="str">
        <x:v>Expected Result</x:v>
      </x:c>
      <x:c r="H4" s="20" t="str">
        <x:v>Owner</x:v>
      </x:c>
      <x:c r="I4" s="20" t="str">
        <x:v>Required?</x:v>
      </x:c>
      <x:c r="J4" s="20" t="str">
        <x:v>Start Time</x:v>
      </x:c>
      <x:c r="K4" s="20" t="str">
        <x:v>End Time</x:v>
      </x:c>
      <x:c r="L4" s="20" t="str">
        <x:v>Result</x:v>
      </x:c>
      <x:c r="M4" s="20" t="str">
        <x:v>Issue ID</x:v>
      </x:c>
      <x:c r="N4" s="20" t="str">
        <x:v>Evidence</x:v>
      </x:c>
      <x:c r="O4" s="20" t="str">
        <x:v>Business Approval Required?</x:v>
      </x:c>
      <x:c r="P4" s="20" t="str">
        <x:v>Business Approval</x:v>
      </x:c>
      <x:c r="Q4" s="20" t="str">
        <x:v>Ready for Hypercare?</x:v>
      </x:c>
      <x:c r="R4" s="20" t="str">
        <x:v>Notes</x:v>
      </x:c>
    </x:row>
    <x:row r="5">
      <x:c r="A5" s="58" t="str">
        <x:v>VAL-018</x:v>
      </x:c>
      <x:c r="B5" s="58" t="str">
        <x:v>WAV-003</x:v>
      </x:c>
      <x:c r="C5" s="58" t="str">
        <x:v>MG-003B</x:v>
      </x:c>
      <x:c r="D5" s="58" t="str">
        <x:v>APP-014</x:v>
      </x:c>
      <x:c r="E5" s="58" t="str">
        <x:v>Business</x:v>
      </x:c>
      <x:c r="F5" s="58" t="str">
        <x:v>Execute core customer billing transaction on target.</x:v>
      </x:c>
      <x:c r="G5" s="58" t="str">
        <x:v>Transaction completes and downstream integration receives record.</x:v>
      </x:c>
      <x:c r="H5" s="58" t="str">
        <x:v>Business Application Owner</x:v>
      </x:c>
      <x:c r="I5" s="58" t="str">
        <x:v>Required</x:v>
      </x:c>
      <x:c r="J5" s="60" t="n">
        <x:v>46277.958333333336</x:v>
      </x:c>
      <x:c r="K5" s="60"/>
      <x:c r="L5" s="58" t="str">
        <x:v>Pass</x:v>
      </x:c>
      <x:c r="M5" s="58"/>
      <x:c r="N5" s="58" t="str">
        <x:v>Business validation record</x:v>
      </x:c>
      <x:c r="O5" s="58" t="str">
        <x:v>Yes</x:v>
      </x:c>
      <x:c r="P5" s="58" t="str">
        <x:v>Approved</x:v>
      </x:c>
      <x:c r="Q5" s="84" t="str">
        <x:f>IF(A5="","",IF(AND(L5="Pass",OR(O5="No",P5="Approved")),"YES","NO"))</x:f>
        <x:v>YES</x:v>
      </x:c>
      <x:c r="R5" s="58" t="str">
        <x:v>SAMPLE</x:v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61"/>
      <x:c r="K6" s="61"/>
      <x:c r="L6" s="26"/>
      <x:c r="M6" s="26"/>
      <x:c r="N6" s="26"/>
      <x:c r="O6" s="26"/>
      <x:c r="P6" s="26"/>
      <x:c r="Q6" s="84" t="str">
        <x:f>IF(A6="","",IF(AND(L6="Pass",OR(O6="No",P6="Approved")),"YES","NO"))</x:f>
      </x:c>
      <x:c r="R6" s="26"/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61"/>
      <x:c r="K7" s="61"/>
      <x:c r="L7" s="26"/>
      <x:c r="M7" s="26"/>
      <x:c r="N7" s="26"/>
      <x:c r="O7" s="26"/>
      <x:c r="P7" s="26"/>
      <x:c r="Q7" s="84" t="str">
        <x:f>IF(A7="","",IF(AND(L7="Pass",OR(O7="No",P7="Approved")),"YES","NO"))</x:f>
      </x:c>
      <x:c r="R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61"/>
      <x:c r="K8" s="61"/>
      <x:c r="L8" s="26"/>
      <x:c r="M8" s="26"/>
      <x:c r="N8" s="26"/>
      <x:c r="O8" s="26"/>
      <x:c r="P8" s="26"/>
      <x:c r="Q8" s="84" t="str">
        <x:f>IF(A8="","",IF(AND(L8="Pass",OR(O8="No",P8="Approved")),"YES","NO"))</x:f>
      </x:c>
      <x:c r="R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61"/>
      <x:c r="K9" s="61"/>
      <x:c r="L9" s="26"/>
      <x:c r="M9" s="26"/>
      <x:c r="N9" s="26"/>
      <x:c r="O9" s="26"/>
      <x:c r="P9" s="26"/>
      <x:c r="Q9" s="84" t="str">
        <x:f>IF(A9="","",IF(AND(L9="Pass",OR(O9="No",P9="Approved")),"YES","NO"))</x:f>
      </x:c>
      <x:c r="R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61"/>
      <x:c r="K10" s="61"/>
      <x:c r="L10" s="26"/>
      <x:c r="M10" s="26"/>
      <x:c r="N10" s="26"/>
      <x:c r="O10" s="26"/>
      <x:c r="P10" s="26"/>
      <x:c r="Q10" s="84" t="str">
        <x:f>IF(A10="","",IF(AND(L10="Pass",OR(O10="No",P10="Approved")),"YES","NO"))</x:f>
      </x:c>
      <x:c r="R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61"/>
      <x:c r="K11" s="61"/>
      <x:c r="L11" s="26"/>
      <x:c r="M11" s="26"/>
      <x:c r="N11" s="26"/>
      <x:c r="O11" s="26"/>
      <x:c r="P11" s="26"/>
      <x:c r="Q11" s="84" t="str">
        <x:f>IF(A11="","",IF(AND(L11="Pass",OR(O11="No",P11="Approved")),"YES","NO"))</x:f>
      </x:c>
      <x:c r="R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61"/>
      <x:c r="K12" s="61"/>
      <x:c r="L12" s="26"/>
      <x:c r="M12" s="26"/>
      <x:c r="N12" s="26"/>
      <x:c r="O12" s="26"/>
      <x:c r="P12" s="26"/>
      <x:c r="Q12" s="84" t="str">
        <x:f>IF(A12="","",IF(AND(L12="Pass",OR(O12="No",P12="Approved")),"YES","NO"))</x:f>
      </x:c>
      <x:c r="R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61"/>
      <x:c r="K13" s="61"/>
      <x:c r="L13" s="26"/>
      <x:c r="M13" s="26"/>
      <x:c r="N13" s="26"/>
      <x:c r="O13" s="26"/>
      <x:c r="P13" s="26"/>
      <x:c r="Q13" s="84" t="str">
        <x:f>IF(A13="","",IF(AND(L13="Pass",OR(O13="No",P13="Approved")),"YES","NO"))</x:f>
      </x:c>
      <x:c r="R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61"/>
      <x:c r="K14" s="61"/>
      <x:c r="L14" s="26"/>
      <x:c r="M14" s="26"/>
      <x:c r="N14" s="26"/>
      <x:c r="O14" s="26"/>
      <x:c r="P14" s="26"/>
      <x:c r="Q14" s="84" t="str">
        <x:f>IF(A14="","",IF(AND(L14="Pass",OR(O14="No",P14="Approved")),"YES","NO"))</x:f>
      </x:c>
      <x:c r="R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61"/>
      <x:c r="K15" s="61"/>
      <x:c r="L15" s="26"/>
      <x:c r="M15" s="26"/>
      <x:c r="N15" s="26"/>
      <x:c r="O15" s="26"/>
      <x:c r="P15" s="26"/>
      <x:c r="Q15" s="84" t="str">
        <x:f>IF(A15="","",IF(AND(L15="Pass",OR(O15="No",P15="Approved")),"YES","NO"))</x:f>
      </x:c>
      <x:c r="R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61"/>
      <x:c r="K16" s="61"/>
      <x:c r="L16" s="26"/>
      <x:c r="M16" s="26"/>
      <x:c r="N16" s="26"/>
      <x:c r="O16" s="26"/>
      <x:c r="P16" s="26"/>
      <x:c r="Q16" s="84" t="str">
        <x:f>IF(A16="","",IF(AND(L16="Pass",OR(O16="No",P16="Approved")),"YES","NO"))</x:f>
      </x:c>
      <x:c r="R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61"/>
      <x:c r="K17" s="61"/>
      <x:c r="L17" s="26"/>
      <x:c r="M17" s="26"/>
      <x:c r="N17" s="26"/>
      <x:c r="O17" s="26"/>
      <x:c r="P17" s="26"/>
      <x:c r="Q17" s="84" t="str">
        <x:f>IF(A17="","",IF(AND(L17="Pass",OR(O17="No",P17="Approved")),"YES","NO"))</x:f>
      </x:c>
      <x:c r="R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61"/>
      <x:c r="K18" s="61"/>
      <x:c r="L18" s="26"/>
      <x:c r="M18" s="26"/>
      <x:c r="N18" s="26"/>
      <x:c r="O18" s="26"/>
      <x:c r="P18" s="26"/>
      <x:c r="Q18" s="84" t="str">
        <x:f>IF(A18="","",IF(AND(L18="Pass",OR(O18="No",P18="Approved")),"YES","NO"))</x:f>
      </x:c>
      <x:c r="R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61"/>
      <x:c r="K19" s="61"/>
      <x:c r="L19" s="26"/>
      <x:c r="M19" s="26"/>
      <x:c r="N19" s="26"/>
      <x:c r="O19" s="26"/>
      <x:c r="P19" s="26"/>
      <x:c r="Q19" s="84" t="str">
        <x:f>IF(A19="","",IF(AND(L19="Pass",OR(O19="No",P19="Approved")),"YES","NO"))</x:f>
      </x:c>
      <x:c r="R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61"/>
      <x:c r="K20" s="61"/>
      <x:c r="L20" s="26"/>
      <x:c r="M20" s="26"/>
      <x:c r="N20" s="26"/>
      <x:c r="O20" s="26"/>
      <x:c r="P20" s="26"/>
      <x:c r="Q20" s="84" t="str">
        <x:f>IF(A20="","",IF(AND(L20="Pass",OR(O20="No",P20="Approved")),"YES","NO"))</x:f>
      </x:c>
      <x:c r="R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61"/>
      <x:c r="K21" s="61"/>
      <x:c r="L21" s="26"/>
      <x:c r="M21" s="26"/>
      <x:c r="N21" s="26"/>
      <x:c r="O21" s="26"/>
      <x:c r="P21" s="26"/>
      <x:c r="Q21" s="84" t="str">
        <x:f>IF(A21="","",IF(AND(L21="Pass",OR(O21="No",P21="Approved")),"YES","NO"))</x:f>
      </x:c>
      <x:c r="R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61"/>
      <x:c r="K22" s="61"/>
      <x:c r="L22" s="26"/>
      <x:c r="M22" s="26"/>
      <x:c r="N22" s="26"/>
      <x:c r="O22" s="26"/>
      <x:c r="P22" s="26"/>
      <x:c r="Q22" s="84" t="str">
        <x:f>IF(A22="","",IF(AND(L22="Pass",OR(O22="No",P22="Approved")),"YES","NO"))</x:f>
      </x:c>
      <x:c r="R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61"/>
      <x:c r="K23" s="61"/>
      <x:c r="L23" s="26"/>
      <x:c r="M23" s="26"/>
      <x:c r="N23" s="26"/>
      <x:c r="O23" s="26"/>
      <x:c r="P23" s="26"/>
      <x:c r="Q23" s="84" t="str">
        <x:f>IF(A23="","",IF(AND(L23="Pass",OR(O23="No",P23="Approved")),"YES","NO"))</x:f>
      </x:c>
      <x:c r="R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61"/>
      <x:c r="K24" s="61"/>
      <x:c r="L24" s="26"/>
      <x:c r="M24" s="26"/>
      <x:c r="N24" s="26"/>
      <x:c r="O24" s="26"/>
      <x:c r="P24" s="26"/>
      <x:c r="Q24" s="84" t="str">
        <x:f>IF(A24="","",IF(AND(L24="Pass",OR(O24="No",P24="Approved")),"YES","NO"))</x:f>
      </x:c>
      <x:c r="R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61"/>
      <x:c r="K25" s="61"/>
      <x:c r="L25" s="26"/>
      <x:c r="M25" s="26"/>
      <x:c r="N25" s="26"/>
      <x:c r="O25" s="26"/>
      <x:c r="P25" s="26"/>
      <x:c r="Q25" s="84" t="str">
        <x:f>IF(A25="","",IF(AND(L25="Pass",OR(O25="No",P25="Approved")),"YES","NO"))</x:f>
      </x:c>
      <x:c r="R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61"/>
      <x:c r="K26" s="61"/>
      <x:c r="L26" s="26"/>
      <x:c r="M26" s="26"/>
      <x:c r="N26" s="26"/>
      <x:c r="O26" s="26"/>
      <x:c r="P26" s="26"/>
      <x:c r="Q26" s="84" t="str">
        <x:f>IF(A26="","",IF(AND(L26="Pass",OR(O26="No",P26="Approved")),"YES","NO"))</x:f>
      </x:c>
      <x:c r="R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61"/>
      <x:c r="K27" s="61"/>
      <x:c r="L27" s="26"/>
      <x:c r="M27" s="26"/>
      <x:c r="N27" s="26"/>
      <x:c r="O27" s="26"/>
      <x:c r="P27" s="26"/>
      <x:c r="Q27" s="84" t="str">
        <x:f>IF(A27="","",IF(AND(L27="Pass",OR(O27="No",P27="Approved")),"YES","NO"))</x:f>
      </x:c>
      <x:c r="R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61"/>
      <x:c r="K28" s="61"/>
      <x:c r="L28" s="26"/>
      <x:c r="M28" s="26"/>
      <x:c r="N28" s="26"/>
      <x:c r="O28" s="26"/>
      <x:c r="P28" s="26"/>
      <x:c r="Q28" s="84" t="str">
        <x:f>IF(A28="","",IF(AND(L28="Pass",OR(O28="No",P28="Approved")),"YES","NO"))</x:f>
      </x:c>
      <x:c r="R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61"/>
      <x:c r="K29" s="61"/>
      <x:c r="L29" s="26"/>
      <x:c r="M29" s="26"/>
      <x:c r="N29" s="26"/>
      <x:c r="O29" s="26"/>
      <x:c r="P29" s="26"/>
      <x:c r="Q29" s="84" t="str">
        <x:f>IF(A29="","",IF(AND(L29="Pass",OR(O29="No",P29="Approved")),"YES","NO"))</x:f>
      </x:c>
      <x:c r="R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61"/>
      <x:c r="K30" s="61"/>
      <x:c r="L30" s="26"/>
      <x:c r="M30" s="26"/>
      <x:c r="N30" s="26"/>
      <x:c r="O30" s="26"/>
      <x:c r="P30" s="26"/>
      <x:c r="Q30" s="84" t="str">
        <x:f>IF(A30="","",IF(AND(L30="Pass",OR(O30="No",P30="Approved")),"YES","NO"))</x:f>
      </x:c>
      <x:c r="R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61"/>
      <x:c r="K31" s="61"/>
      <x:c r="L31" s="26"/>
      <x:c r="M31" s="26"/>
      <x:c r="N31" s="26"/>
      <x:c r="O31" s="26"/>
      <x:c r="P31" s="26"/>
      <x:c r="Q31" s="84" t="str">
        <x:f>IF(A31="","",IF(AND(L31="Pass",OR(O31="No",P31="Approved")),"YES","NO"))</x:f>
      </x:c>
      <x:c r="R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61"/>
      <x:c r="K32" s="61"/>
      <x:c r="L32" s="26"/>
      <x:c r="M32" s="26"/>
      <x:c r="N32" s="26"/>
      <x:c r="O32" s="26"/>
      <x:c r="P32" s="26"/>
      <x:c r="Q32" s="84" t="str">
        <x:f>IF(A32="","",IF(AND(L32="Pass",OR(O32="No",P32="Approved")),"YES","NO"))</x:f>
      </x:c>
      <x:c r="R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61"/>
      <x:c r="K33" s="61"/>
      <x:c r="L33" s="26"/>
      <x:c r="M33" s="26"/>
      <x:c r="N33" s="26"/>
      <x:c r="O33" s="26"/>
      <x:c r="P33" s="26"/>
      <x:c r="Q33" s="84" t="str">
        <x:f>IF(A33="","",IF(AND(L33="Pass",OR(O33="No",P33="Approved")),"YES","NO"))</x:f>
      </x:c>
      <x:c r="R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61"/>
      <x:c r="K34" s="61"/>
      <x:c r="L34" s="26"/>
      <x:c r="M34" s="26"/>
      <x:c r="N34" s="26"/>
      <x:c r="O34" s="26"/>
      <x:c r="P34" s="26"/>
      <x:c r="Q34" s="84" t="str">
        <x:f>IF(A34="","",IF(AND(L34="Pass",OR(O34="No",P34="Approved")),"YES","NO"))</x:f>
      </x:c>
      <x:c r="R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61"/>
      <x:c r="K35" s="61"/>
      <x:c r="L35" s="26"/>
      <x:c r="M35" s="26"/>
      <x:c r="N35" s="26"/>
      <x:c r="O35" s="26"/>
      <x:c r="P35" s="26"/>
      <x:c r="Q35" s="84" t="str">
        <x:f>IF(A35="","",IF(AND(L35="Pass",OR(O35="No",P35="Approved")),"YES","NO"))</x:f>
      </x:c>
      <x:c r="R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61"/>
      <x:c r="K36" s="61"/>
      <x:c r="L36" s="26"/>
      <x:c r="M36" s="26"/>
      <x:c r="N36" s="26"/>
      <x:c r="O36" s="26"/>
      <x:c r="P36" s="26"/>
      <x:c r="Q36" s="84" t="str">
        <x:f>IF(A36="","",IF(AND(L36="Pass",OR(O36="No",P36="Approved")),"YES","NO"))</x:f>
      </x:c>
      <x:c r="R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61"/>
      <x:c r="K37" s="61"/>
      <x:c r="L37" s="26"/>
      <x:c r="M37" s="26"/>
      <x:c r="N37" s="26"/>
      <x:c r="O37" s="26"/>
      <x:c r="P37" s="26"/>
      <x:c r="Q37" s="84" t="str">
        <x:f>IF(A37="","",IF(AND(L37="Pass",OR(O37="No",P37="Approved")),"YES","NO"))</x:f>
      </x:c>
      <x:c r="R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61"/>
      <x:c r="K38" s="61"/>
      <x:c r="L38" s="26"/>
      <x:c r="M38" s="26"/>
      <x:c r="N38" s="26"/>
      <x:c r="O38" s="26"/>
      <x:c r="P38" s="26"/>
      <x:c r="Q38" s="84" t="str">
        <x:f>IF(A38="","",IF(AND(L38="Pass",OR(O38="No",P38="Approved")),"YES","NO"))</x:f>
      </x:c>
      <x:c r="R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61"/>
      <x:c r="K39" s="61"/>
      <x:c r="L39" s="26"/>
      <x:c r="M39" s="26"/>
      <x:c r="N39" s="26"/>
      <x:c r="O39" s="26"/>
      <x:c r="P39" s="26"/>
      <x:c r="Q39" s="84" t="str">
        <x:f>IF(A39="","",IF(AND(L39="Pass",OR(O39="No",P39="Approved")),"YES","NO"))</x:f>
      </x:c>
      <x:c r="R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61"/>
      <x:c r="K40" s="61"/>
      <x:c r="L40" s="26"/>
      <x:c r="M40" s="26"/>
      <x:c r="N40" s="26"/>
      <x:c r="O40" s="26"/>
      <x:c r="P40" s="26"/>
      <x:c r="Q40" s="84" t="str">
        <x:f>IF(A40="","",IF(AND(L40="Pass",OR(O40="No",P40="Approved")),"YES","NO"))</x:f>
      </x:c>
      <x:c r="R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61"/>
      <x:c r="K41" s="61"/>
      <x:c r="L41" s="26"/>
      <x:c r="M41" s="26"/>
      <x:c r="N41" s="26"/>
      <x:c r="O41" s="26"/>
      <x:c r="P41" s="26"/>
      <x:c r="Q41" s="84" t="str">
        <x:f>IF(A41="","",IF(AND(L41="Pass",OR(O41="No",P41="Approved")),"YES","NO"))</x:f>
      </x:c>
      <x:c r="R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61"/>
      <x:c r="K42" s="61"/>
      <x:c r="L42" s="26"/>
      <x:c r="M42" s="26"/>
      <x:c r="N42" s="26"/>
      <x:c r="O42" s="26"/>
      <x:c r="P42" s="26"/>
      <x:c r="Q42" s="84" t="str">
        <x:f>IF(A42="","",IF(AND(L42="Pass",OR(O42="No",P42="Approved")),"YES","NO"))</x:f>
      </x:c>
      <x:c r="R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61"/>
      <x:c r="K43" s="61"/>
      <x:c r="L43" s="26"/>
      <x:c r="M43" s="26"/>
      <x:c r="N43" s="26"/>
      <x:c r="O43" s="26"/>
      <x:c r="P43" s="26"/>
      <x:c r="Q43" s="84" t="str">
        <x:f>IF(A43="","",IF(AND(L43="Pass",OR(O43="No",P43="Approved")),"YES","NO"))</x:f>
      </x:c>
      <x:c r="R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61"/>
      <x:c r="K44" s="61"/>
      <x:c r="L44" s="26"/>
      <x:c r="M44" s="26"/>
      <x:c r="N44" s="26"/>
      <x:c r="O44" s="26"/>
      <x:c r="P44" s="26"/>
      <x:c r="Q44" s="84" t="str">
        <x:f>IF(A44="","",IF(AND(L44="Pass",OR(O44="No",P44="Approved")),"YES","NO"))</x:f>
      </x:c>
      <x:c r="R44" s="26"/>
    </x:row>
  </x:sheetData>
  <x:mergeCells>
    <x:mergeCell ref="A1:R1"/>
    <x:mergeCell ref="A2:R2"/>
    <x:mergeCell ref="A3:R3"/>
  </x:mergeCells>
  <x:conditionalFormatting sqref="L5:L44">
    <x:cfRule type="expression" dxfId="32" priority="1">
      <x:formula>L5="Pass"</x:formula>
    </x:cfRule>
    <x:cfRule type="expression" dxfId="33" priority="2">
      <x:formula>L5="Conditional Pass"</x:formula>
    </x:cfRule>
    <x:cfRule type="expression" dxfId="34" priority="3">
      <x:formula>L5="Not Run"</x:formula>
    </x:cfRule>
    <x:cfRule type="expression" dxfId="35" priority="4">
      <x:formula>L5="Fail"</x:formula>
    </x:cfRule>
  </x:conditionalFormatting>
  <x:dataValidations count="5">
    <x:dataValidation type="list" sqref="O5:O44">
      <x:formula1>"Yes,No"</x:formula1>
    </x:dataValidation>
    <x:dataValidation type="list" sqref="E5:E44">
      <x:formula1>"Infrastructure,Application,Database,Integration,Security,Monitoring,Backup,Batch,Business,Performance,Other"</x:formula1>
    </x:dataValidation>
    <x:dataValidation type="list" sqref="I5:I44">
      <x:formula1>"Required,Optional,N/A"</x:formula1>
    </x:dataValidation>
    <x:dataValidation type="list" sqref="L5:L44">
      <x:formula1>"Not Run,Pass,Fail,Conditional Pass,N/A"</x:formula1>
    </x:dataValidation>
    <x:dataValidation type="list" sqref="P5:P44">
      <x:formula1>"Pending,Approved,Rejected,N/A"</x:formula1>
    </x:dataValidation>
  </x:dataValidations>
  <x:pageMargins left="0.7" right="0.7" top="0.75" bottom="0.75" header="0.3" footer="0.3"/>
</x:worksheet>
</file>

<file path=xl/worksheets/sheet2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20" hidden="0" customWidth="1"/>
    <x:col min="11" max="11" width="20" hidden="0" customWidth="1"/>
    <x:col min="12" max="12" width="20" hidden="0" customWidth="1"/>
    <x:col min="13" max="13" width="20" hidden="0" customWidth="1"/>
    <x:col min="14" max="14" width="20" hidden="0" customWidth="1"/>
    <x:col min="15" max="15" width="20" hidden="0" customWidth="1"/>
    <x:col min="16" max="16" width="20" hidden="0" customWidth="1"/>
    <x:col min="17" max="17" width="20" hidden="0" customWidth="1"/>
    <x:col min="18" max="18" width="20" hidden="0" customWidth="1"/>
    <x:col min="19" max="19" width="18" hidden="0" customWidth="1"/>
    <x:col min="20" max="20" width="28" hidden="0" customWidth="1"/>
    <x:col min="21" max="21" width="20" hidden="0" customWidth="1"/>
  </x:cols>
  <x:sheetData>
    <x:row r="1" ht="28" customHeight="1">
      <x:c r="A1" s="6" t="str">
        <x:v>HYPERCARE &amp; STABILIZATION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</x:row>
    <x:row r="2" ht="30" customHeight="1">
      <x:c r="A2" s="12" t="str">
        <x:v>Track incidents, performance, monitoring, backup, batch health and operations acceptance during the heightened post-migration support window.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  <x:c r="T2" s="12"/>
      <x:c r="U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4" ht="36" customHeight="1">
      <x:c r="A4" s="20" t="str">
        <x:v>Hypercare ID</x:v>
      </x:c>
      <x:c r="B4" s="20" t="str">
        <x:v>Wave ID</x:v>
      </x:c>
      <x:c r="C4" s="20" t="str">
        <x:v>Workload ID</x:v>
      </x:c>
      <x:c r="D4" s="20" t="str">
        <x:v>Hypercare Start</x:v>
      </x:c>
      <x:c r="E4" s="20" t="str">
        <x:v>Planned End</x:v>
      </x:c>
      <x:c r="F4" s="20" t="str">
        <x:v>Support Owner</x:v>
      </x:c>
      <x:c r="G4" s="20" t="str">
        <x:v>Observation / Incident</x:v>
      </x:c>
      <x:c r="H4" s="20" t="str">
        <x:v>Incident ID</x:v>
      </x:c>
      <x:c r="I4" s="20" t="str">
        <x:v>Severity</x:v>
      </x:c>
      <x:c r="J4" s="20" t="str">
        <x:v>Performance Baseline</x:v>
      </x:c>
      <x:c r="K4" s="20" t="str">
        <x:v>Observed Performance</x:v>
      </x:c>
      <x:c r="L4" s="20" t="str">
        <x:v>SLA / SLO Met?</x:v>
      </x:c>
      <x:c r="M4" s="20" t="str">
        <x:v>Monitoring Healthy?</x:v>
      </x:c>
      <x:c r="N4" s="20" t="str">
        <x:v>Backup Successful?</x:v>
      </x:c>
      <x:c r="O4" s="20" t="str">
        <x:v>Batch / Scheduled Jobs Successful?</x:v>
      </x:c>
      <x:c r="P4" s="20" t="str">
        <x:v>Open Defects</x:v>
      </x:c>
      <x:c r="Q4" s="20" t="str">
        <x:v>Exit Criteria Met?</x:v>
      </x:c>
      <x:c r="R4" s="20" t="str">
        <x:v>Operations Acceptance</x:v>
      </x:c>
      <x:c r="S4" s="20" t="str">
        <x:v>Status</x:v>
      </x:c>
      <x:c r="T4" s="20" t="str">
        <x:v>Notes</x:v>
      </x:c>
      <x:c r="U4" s="20" t="str">
        <x:v>Hypercare Exit Ready</x:v>
      </x:c>
    </x:row>
    <x:row r="5">
      <x:c r="A5" s="58" t="str">
        <x:v>HYP-007</x:v>
      </x:c>
      <x:c r="B5" s="58" t="str">
        <x:v>WAV-003</x:v>
      </x:c>
      <x:c r="C5" s="58" t="str">
        <x:v>APP-014</x:v>
      </x:c>
      <x:c r="D5" s="60" t="n">
        <x:v>46277.979166666664</x:v>
      </x:c>
      <x:c r="E5" s="60" t="n">
        <x:v>46279.979166666664</x:v>
      </x:c>
      <x:c r="F5" s="58" t="str">
        <x:v>Application Operations</x:v>
      </x:c>
      <x:c r="G5" s="58" t="str">
        <x:v>No critical incidents; monitor overnight batch.</x:v>
      </x:c>
      <x:c r="H5" s="58"/>
      <x:c r="I5" s="58" t="str">
        <x:v>Informational</x:v>
      </x:c>
      <x:c r="J5" s="58" t="str">
        <x:v>Response time &lt; 2 sec for core transaction</x:v>
      </x:c>
      <x:c r="K5" s="58" t="str">
        <x:v>1.4 sec average</x:v>
      </x:c>
      <x:c r="L5" s="58" t="str">
        <x:v>Yes</x:v>
      </x:c>
      <x:c r="M5" s="58" t="str">
        <x:v>Yes</x:v>
      </x:c>
      <x:c r="N5" s="58" t="str">
        <x:v>Yes</x:v>
      </x:c>
      <x:c r="O5" s="58" t="str">
        <x:v>Yes</x:v>
      </x:c>
      <x:c r="P5" s="58" t="n">
        <x:v>0</x:v>
      </x:c>
      <x:c r="Q5" s="58" t="str">
        <x:v>Yes</x:v>
      </x:c>
      <x:c r="R5" s="58" t="str">
        <x:v>Accepted</x:v>
      </x:c>
      <x:c r="S5" s="58" t="str">
        <x:v>Exit Ready</x:v>
      </x:c>
      <x:c r="T5" s="58" t="str">
        <x:v>SAMPLE</x:v>
      </x:c>
      <x:c r="U5" s="84" t="str">
        <x:f>IF(A5="","",IF(AND(L5&lt;&gt;"No",M5="Yes",OR(N5="Yes",N5="N/A"),OR(O5="Yes",O5="N/A"),Q5="Yes",R5="Accepted"),"YES","NO"))</x:f>
        <x:v>YES</x:v>
      </x:c>
    </x:row>
    <x:row r="6">
      <x:c r="A6" s="26"/>
      <x:c r="B6" s="26"/>
      <x:c r="C6" s="26"/>
      <x:c r="D6" s="61"/>
      <x:c r="E6" s="61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26"/>
      <x:c r="R6" s="26"/>
      <x:c r="S6" s="26"/>
      <x:c r="T6" s="26"/>
      <x:c r="U6" s="84" t="str">
        <x:f>IF(A6="","",IF(AND(L6&lt;&gt;"No",M6="Yes",OR(N6="Yes",N6="N/A"),OR(O6="Yes",O6="N/A"),Q6="Yes",R6="Accepted"),"YES","NO"))</x:f>
      </x:c>
    </x:row>
    <x:row r="7">
      <x:c r="A7" s="26"/>
      <x:c r="B7" s="26"/>
      <x:c r="C7" s="26"/>
      <x:c r="D7" s="61"/>
      <x:c r="E7" s="61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6"/>
      <x:c r="U7" s="84" t="str">
        <x:f>IF(A7="","",IF(AND(L7&lt;&gt;"No",M7="Yes",OR(N7="Yes",N7="N/A"),OR(O7="Yes",O7="N/A"),Q7="Yes",R7="Accepted"),"YES","NO"))</x:f>
      </x:c>
    </x:row>
    <x:row r="8">
      <x:c r="A8" s="26"/>
      <x:c r="B8" s="26"/>
      <x:c r="C8" s="26"/>
      <x:c r="D8" s="61"/>
      <x:c r="E8" s="61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26"/>
      <x:c r="R8" s="26"/>
      <x:c r="S8" s="26"/>
      <x:c r="T8" s="26"/>
      <x:c r="U8" s="84" t="str">
        <x:f>IF(A8="","",IF(AND(L8&lt;&gt;"No",M8="Yes",OR(N8="Yes",N8="N/A"),OR(O8="Yes",O8="N/A"),Q8="Yes",R8="Accepted"),"YES","NO"))</x:f>
      </x:c>
    </x:row>
    <x:row r="9">
      <x:c r="A9" s="26"/>
      <x:c r="B9" s="26"/>
      <x:c r="C9" s="26"/>
      <x:c r="D9" s="61"/>
      <x:c r="E9" s="61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26"/>
      <x:c r="R9" s="26"/>
      <x:c r="S9" s="26"/>
      <x:c r="T9" s="26"/>
      <x:c r="U9" s="84" t="str">
        <x:f>IF(A9="","",IF(AND(L9&lt;&gt;"No",M9="Yes",OR(N9="Yes",N9="N/A"),OR(O9="Yes",O9="N/A"),Q9="Yes",R9="Accepted"),"YES","NO"))</x:f>
      </x:c>
    </x:row>
    <x:row r="10">
      <x:c r="A10" s="26"/>
      <x:c r="B10" s="26"/>
      <x:c r="C10" s="26"/>
      <x:c r="D10" s="61"/>
      <x:c r="E10" s="61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26"/>
      <x:c r="R10" s="26"/>
      <x:c r="S10" s="26"/>
      <x:c r="T10" s="26"/>
      <x:c r="U10" s="84" t="str">
        <x:f>IF(A10="","",IF(AND(L10&lt;&gt;"No",M10="Yes",OR(N10="Yes",N10="N/A"),OR(O10="Yes",O10="N/A"),Q10="Yes",R10="Accepted"),"YES","NO"))</x:f>
      </x:c>
    </x:row>
    <x:row r="11">
      <x:c r="A11" s="26"/>
      <x:c r="B11" s="26"/>
      <x:c r="C11" s="26"/>
      <x:c r="D11" s="61"/>
      <x:c r="E11" s="61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26"/>
      <x:c r="R11" s="26"/>
      <x:c r="S11" s="26"/>
      <x:c r="T11" s="26"/>
      <x:c r="U11" s="84" t="str">
        <x:f>IF(A11="","",IF(AND(L11&lt;&gt;"No",M11="Yes",OR(N11="Yes",N11="N/A"),OR(O11="Yes",O11="N/A"),Q11="Yes",R11="Accepted"),"YES","NO"))</x:f>
      </x:c>
    </x:row>
    <x:row r="12">
      <x:c r="A12" s="26"/>
      <x:c r="B12" s="26"/>
      <x:c r="C12" s="26"/>
      <x:c r="D12" s="61"/>
      <x:c r="E12" s="61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26"/>
      <x:c r="R12" s="26"/>
      <x:c r="S12" s="26"/>
      <x:c r="T12" s="26"/>
      <x:c r="U12" s="84" t="str">
        <x:f>IF(A12="","",IF(AND(L12&lt;&gt;"No",M12="Yes",OR(N12="Yes",N12="N/A"),OR(O12="Yes",O12="N/A"),Q12="Yes",R12="Accepted"),"YES","NO"))</x:f>
      </x:c>
    </x:row>
    <x:row r="13">
      <x:c r="A13" s="26"/>
      <x:c r="B13" s="26"/>
      <x:c r="C13" s="26"/>
      <x:c r="D13" s="61"/>
      <x:c r="E13" s="61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26"/>
      <x:c r="R13" s="26"/>
      <x:c r="S13" s="26"/>
      <x:c r="T13" s="26"/>
      <x:c r="U13" s="84" t="str">
        <x:f>IF(A13="","",IF(AND(L13&lt;&gt;"No",M13="Yes",OR(N13="Yes",N13="N/A"),OR(O13="Yes",O13="N/A"),Q13="Yes",R13="Accepted"),"YES","NO"))</x:f>
      </x:c>
    </x:row>
    <x:row r="14">
      <x:c r="A14" s="26"/>
      <x:c r="B14" s="26"/>
      <x:c r="C14" s="26"/>
      <x:c r="D14" s="61"/>
      <x:c r="E14" s="61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26"/>
      <x:c r="R14" s="26"/>
      <x:c r="S14" s="26"/>
      <x:c r="T14" s="26"/>
      <x:c r="U14" s="84" t="str">
        <x:f>IF(A14="","",IF(AND(L14&lt;&gt;"No",M14="Yes",OR(N14="Yes",N14="N/A"),OR(O14="Yes",O14="N/A"),Q14="Yes",R14="Accepted"),"YES","NO"))</x:f>
      </x:c>
    </x:row>
    <x:row r="15">
      <x:c r="A15" s="26"/>
      <x:c r="B15" s="26"/>
      <x:c r="C15" s="26"/>
      <x:c r="D15" s="61"/>
      <x:c r="E15" s="61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26"/>
      <x:c r="R15" s="26"/>
      <x:c r="S15" s="26"/>
      <x:c r="T15" s="26"/>
      <x:c r="U15" s="84" t="str">
        <x:f>IF(A15="","",IF(AND(L15&lt;&gt;"No",M15="Yes",OR(N15="Yes",N15="N/A"),OR(O15="Yes",O15="N/A"),Q15="Yes",R15="Accepted"),"YES","NO"))</x:f>
      </x:c>
    </x:row>
    <x:row r="16">
      <x:c r="A16" s="26"/>
      <x:c r="B16" s="26"/>
      <x:c r="C16" s="26"/>
      <x:c r="D16" s="61"/>
      <x:c r="E16" s="61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26"/>
      <x:c r="R16" s="26"/>
      <x:c r="S16" s="26"/>
      <x:c r="T16" s="26"/>
      <x:c r="U16" s="84" t="str">
        <x:f>IF(A16="","",IF(AND(L16&lt;&gt;"No",M16="Yes",OR(N16="Yes",N16="N/A"),OR(O16="Yes",O16="N/A"),Q16="Yes",R16="Accepted"),"YES","NO"))</x:f>
      </x:c>
    </x:row>
    <x:row r="17">
      <x:c r="A17" s="26"/>
      <x:c r="B17" s="26"/>
      <x:c r="C17" s="26"/>
      <x:c r="D17" s="61"/>
      <x:c r="E17" s="61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26"/>
      <x:c r="R17" s="26"/>
      <x:c r="S17" s="26"/>
      <x:c r="T17" s="26"/>
      <x:c r="U17" s="84" t="str">
        <x:f>IF(A17="","",IF(AND(L17&lt;&gt;"No",M17="Yes",OR(N17="Yes",N17="N/A"),OR(O17="Yes",O17="N/A"),Q17="Yes",R17="Accepted"),"YES","NO"))</x:f>
      </x:c>
    </x:row>
    <x:row r="18">
      <x:c r="A18" s="26"/>
      <x:c r="B18" s="26"/>
      <x:c r="C18" s="26"/>
      <x:c r="D18" s="61"/>
      <x:c r="E18" s="61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26"/>
      <x:c r="R18" s="26"/>
      <x:c r="S18" s="26"/>
      <x:c r="T18" s="26"/>
      <x:c r="U18" s="84" t="str">
        <x:f>IF(A18="","",IF(AND(L18&lt;&gt;"No",M18="Yes",OR(N18="Yes",N18="N/A"),OR(O18="Yes",O18="N/A"),Q18="Yes",R18="Accepted"),"YES","NO"))</x:f>
      </x:c>
    </x:row>
    <x:row r="19">
      <x:c r="A19" s="26"/>
      <x:c r="B19" s="26"/>
      <x:c r="C19" s="26"/>
      <x:c r="D19" s="61"/>
      <x:c r="E19" s="61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26"/>
      <x:c r="R19" s="26"/>
      <x:c r="S19" s="26"/>
      <x:c r="T19" s="26"/>
      <x:c r="U19" s="84" t="str">
        <x:f>IF(A19="","",IF(AND(L19&lt;&gt;"No",M19="Yes",OR(N19="Yes",N19="N/A"),OR(O19="Yes",O19="N/A"),Q19="Yes",R19="Accepted"),"YES","NO"))</x:f>
      </x:c>
    </x:row>
    <x:row r="20">
      <x:c r="A20" s="26"/>
      <x:c r="B20" s="26"/>
      <x:c r="C20" s="26"/>
      <x:c r="D20" s="61"/>
      <x:c r="E20" s="61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26"/>
      <x:c r="R20" s="26"/>
      <x:c r="S20" s="26"/>
      <x:c r="T20" s="26"/>
      <x:c r="U20" s="84" t="str">
        <x:f>IF(A20="","",IF(AND(L20&lt;&gt;"No",M20="Yes",OR(N20="Yes",N20="N/A"),OR(O20="Yes",O20="N/A"),Q20="Yes",R20="Accepted"),"YES","NO"))</x:f>
      </x:c>
    </x:row>
    <x:row r="21">
      <x:c r="A21" s="26"/>
      <x:c r="B21" s="26"/>
      <x:c r="C21" s="26"/>
      <x:c r="D21" s="61"/>
      <x:c r="E21" s="61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26"/>
      <x:c r="R21" s="26"/>
      <x:c r="S21" s="26"/>
      <x:c r="T21" s="26"/>
      <x:c r="U21" s="84" t="str">
        <x:f>IF(A21="","",IF(AND(L21&lt;&gt;"No",M21="Yes",OR(N21="Yes",N21="N/A"),OR(O21="Yes",O21="N/A"),Q21="Yes",R21="Accepted"),"YES","NO"))</x:f>
      </x:c>
    </x:row>
    <x:row r="22">
      <x:c r="A22" s="26"/>
      <x:c r="B22" s="26"/>
      <x:c r="C22" s="26"/>
      <x:c r="D22" s="61"/>
      <x:c r="E22" s="61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26"/>
      <x:c r="R22" s="26"/>
      <x:c r="S22" s="26"/>
      <x:c r="T22" s="26"/>
      <x:c r="U22" s="84" t="str">
        <x:f>IF(A22="","",IF(AND(L22&lt;&gt;"No",M22="Yes",OR(N22="Yes",N22="N/A"),OR(O22="Yes",O22="N/A"),Q22="Yes",R22="Accepted"),"YES","NO"))</x:f>
      </x:c>
    </x:row>
    <x:row r="23">
      <x:c r="A23" s="26"/>
      <x:c r="B23" s="26"/>
      <x:c r="C23" s="26"/>
      <x:c r="D23" s="61"/>
      <x:c r="E23" s="61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26"/>
      <x:c r="R23" s="26"/>
      <x:c r="S23" s="26"/>
      <x:c r="T23" s="26"/>
      <x:c r="U23" s="84" t="str">
        <x:f>IF(A23="","",IF(AND(L23&lt;&gt;"No",M23="Yes",OR(N23="Yes",N23="N/A"),OR(O23="Yes",O23="N/A"),Q23="Yes",R23="Accepted"),"YES","NO"))</x:f>
      </x:c>
    </x:row>
    <x:row r="24">
      <x:c r="A24" s="26"/>
      <x:c r="B24" s="26"/>
      <x:c r="C24" s="26"/>
      <x:c r="D24" s="61"/>
      <x:c r="E24" s="61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26"/>
      <x:c r="R24" s="26"/>
      <x:c r="S24" s="26"/>
      <x:c r="T24" s="26"/>
      <x:c r="U24" s="84" t="str">
        <x:f>IF(A24="","",IF(AND(L24&lt;&gt;"No",M24="Yes",OR(N24="Yes",N24="N/A"),OR(O24="Yes",O24="N/A"),Q24="Yes",R24="Accepted"),"YES","NO"))</x:f>
      </x:c>
    </x:row>
    <x:row r="25">
      <x:c r="A25" s="26"/>
      <x:c r="B25" s="26"/>
      <x:c r="C25" s="26"/>
      <x:c r="D25" s="61"/>
      <x:c r="E25" s="61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26"/>
      <x:c r="R25" s="26"/>
      <x:c r="S25" s="26"/>
      <x:c r="T25" s="26"/>
      <x:c r="U25" s="84" t="str">
        <x:f>IF(A25="","",IF(AND(L25&lt;&gt;"No",M25="Yes",OR(N25="Yes",N25="N/A"),OR(O25="Yes",O25="N/A"),Q25="Yes",R25="Accepted"),"YES","NO"))</x:f>
      </x:c>
    </x:row>
    <x:row r="26">
      <x:c r="A26" s="26"/>
      <x:c r="B26" s="26"/>
      <x:c r="C26" s="26"/>
      <x:c r="D26" s="61"/>
      <x:c r="E26" s="61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26"/>
      <x:c r="R26" s="26"/>
      <x:c r="S26" s="26"/>
      <x:c r="T26" s="26"/>
      <x:c r="U26" s="84" t="str">
        <x:f>IF(A26="","",IF(AND(L26&lt;&gt;"No",M26="Yes",OR(N26="Yes",N26="N/A"),OR(O26="Yes",O26="N/A"),Q26="Yes",R26="Accepted"),"YES","NO"))</x:f>
      </x:c>
    </x:row>
    <x:row r="27">
      <x:c r="A27" s="26"/>
      <x:c r="B27" s="26"/>
      <x:c r="C27" s="26"/>
      <x:c r="D27" s="61"/>
      <x:c r="E27" s="61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26"/>
      <x:c r="R27" s="26"/>
      <x:c r="S27" s="26"/>
      <x:c r="T27" s="26"/>
      <x:c r="U27" s="84" t="str">
        <x:f>IF(A27="","",IF(AND(L27&lt;&gt;"No",M27="Yes",OR(N27="Yes",N27="N/A"),OR(O27="Yes",O27="N/A"),Q27="Yes",R27="Accepted"),"YES","NO"))</x:f>
      </x:c>
    </x:row>
    <x:row r="28">
      <x:c r="A28" s="26"/>
      <x:c r="B28" s="26"/>
      <x:c r="C28" s="26"/>
      <x:c r="D28" s="61"/>
      <x:c r="E28" s="61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26"/>
      <x:c r="R28" s="26"/>
      <x:c r="S28" s="26"/>
      <x:c r="T28" s="26"/>
      <x:c r="U28" s="84" t="str">
        <x:f>IF(A28="","",IF(AND(L28&lt;&gt;"No",M28="Yes",OR(N28="Yes",N28="N/A"),OR(O28="Yes",O28="N/A"),Q28="Yes",R28="Accepted"),"YES","NO"))</x:f>
      </x:c>
    </x:row>
    <x:row r="29">
      <x:c r="A29" s="26"/>
      <x:c r="B29" s="26"/>
      <x:c r="C29" s="26"/>
      <x:c r="D29" s="61"/>
      <x:c r="E29" s="61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26"/>
      <x:c r="R29" s="26"/>
      <x:c r="S29" s="26"/>
      <x:c r="T29" s="26"/>
      <x:c r="U29" s="84" t="str">
        <x:f>IF(A29="","",IF(AND(L29&lt;&gt;"No",M29="Yes",OR(N29="Yes",N29="N/A"),OR(O29="Yes",O29="N/A"),Q29="Yes",R29="Accepted"),"YES","NO"))</x:f>
      </x:c>
    </x:row>
    <x:row r="30">
      <x:c r="A30" s="26"/>
      <x:c r="B30" s="26"/>
      <x:c r="C30" s="26"/>
      <x:c r="D30" s="61"/>
      <x:c r="E30" s="61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26"/>
      <x:c r="R30" s="26"/>
      <x:c r="S30" s="26"/>
      <x:c r="T30" s="26"/>
      <x:c r="U30" s="84" t="str">
        <x:f>IF(A30="","",IF(AND(L30&lt;&gt;"No",M30="Yes",OR(N30="Yes",N30="N/A"),OR(O30="Yes",O30="N/A"),Q30="Yes",R30="Accepted"),"YES","NO"))</x:f>
      </x:c>
    </x:row>
    <x:row r="31">
      <x:c r="A31" s="26"/>
      <x:c r="B31" s="26"/>
      <x:c r="C31" s="26"/>
      <x:c r="D31" s="61"/>
      <x:c r="E31" s="61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26"/>
      <x:c r="R31" s="26"/>
      <x:c r="S31" s="26"/>
      <x:c r="T31" s="26"/>
      <x:c r="U31" s="84" t="str">
        <x:f>IF(A31="","",IF(AND(L31&lt;&gt;"No",M31="Yes",OR(N31="Yes",N31="N/A"),OR(O31="Yes",O31="N/A"),Q31="Yes",R31="Accepted"),"YES","NO"))</x:f>
      </x:c>
    </x:row>
    <x:row r="32">
      <x:c r="A32" s="26"/>
      <x:c r="B32" s="26"/>
      <x:c r="C32" s="26"/>
      <x:c r="D32" s="61"/>
      <x:c r="E32" s="61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26"/>
      <x:c r="R32" s="26"/>
      <x:c r="S32" s="26"/>
      <x:c r="T32" s="26"/>
      <x:c r="U32" s="84" t="str">
        <x:f>IF(A32="","",IF(AND(L32&lt;&gt;"No",M32="Yes",OR(N32="Yes",N32="N/A"),OR(O32="Yes",O32="N/A"),Q32="Yes",R32="Accepted"),"YES","NO"))</x:f>
      </x:c>
    </x:row>
    <x:row r="33">
      <x:c r="A33" s="26"/>
      <x:c r="B33" s="26"/>
      <x:c r="C33" s="26"/>
      <x:c r="D33" s="61"/>
      <x:c r="E33" s="61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26"/>
      <x:c r="R33" s="26"/>
      <x:c r="S33" s="26"/>
      <x:c r="T33" s="26"/>
      <x:c r="U33" s="84" t="str">
        <x:f>IF(A33="","",IF(AND(L33&lt;&gt;"No",M33="Yes",OR(N33="Yes",N33="N/A"),OR(O33="Yes",O33="N/A"),Q33="Yes",R33="Accepted"),"YES","NO"))</x:f>
      </x:c>
    </x:row>
    <x:row r="34">
      <x:c r="A34" s="26"/>
      <x:c r="B34" s="26"/>
      <x:c r="C34" s="26"/>
      <x:c r="D34" s="61"/>
      <x:c r="E34" s="61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26"/>
      <x:c r="R34" s="26"/>
      <x:c r="S34" s="26"/>
      <x:c r="T34" s="26"/>
      <x:c r="U34" s="84" t="str">
        <x:f>IF(A34="","",IF(AND(L34&lt;&gt;"No",M34="Yes",OR(N34="Yes",N34="N/A"),OR(O34="Yes",O34="N/A"),Q34="Yes",R34="Accepted"),"YES","NO"))</x:f>
      </x:c>
    </x:row>
    <x:row r="35">
      <x:c r="A35" s="26"/>
      <x:c r="B35" s="26"/>
      <x:c r="C35" s="26"/>
      <x:c r="D35" s="61"/>
      <x:c r="E35" s="61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26"/>
      <x:c r="R35" s="26"/>
      <x:c r="S35" s="26"/>
      <x:c r="T35" s="26"/>
      <x:c r="U35" s="84" t="str">
        <x:f>IF(A35="","",IF(AND(L35&lt;&gt;"No",M35="Yes",OR(N35="Yes",N35="N/A"),OR(O35="Yes",O35="N/A"),Q35="Yes",R35="Accepted"),"YES","NO"))</x:f>
      </x:c>
    </x:row>
    <x:row r="36">
      <x:c r="A36" s="26"/>
      <x:c r="B36" s="26"/>
      <x:c r="C36" s="26"/>
      <x:c r="D36" s="61"/>
      <x:c r="E36" s="61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26"/>
      <x:c r="R36" s="26"/>
      <x:c r="S36" s="26"/>
      <x:c r="T36" s="26"/>
      <x:c r="U36" s="84" t="str">
        <x:f>IF(A36="","",IF(AND(L36&lt;&gt;"No",M36="Yes",OR(N36="Yes",N36="N/A"),OR(O36="Yes",O36="N/A"),Q36="Yes",R36="Accepted"),"YES","NO"))</x:f>
      </x:c>
    </x:row>
    <x:row r="37">
      <x:c r="A37" s="26"/>
      <x:c r="B37" s="26"/>
      <x:c r="C37" s="26"/>
      <x:c r="D37" s="61"/>
      <x:c r="E37" s="61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26"/>
      <x:c r="R37" s="26"/>
      <x:c r="S37" s="26"/>
      <x:c r="T37" s="26"/>
      <x:c r="U37" s="84" t="str">
        <x:f>IF(A37="","",IF(AND(L37&lt;&gt;"No",M37="Yes",OR(N37="Yes",N37="N/A"),OR(O37="Yes",O37="N/A"),Q37="Yes",R37="Accepted"),"YES","NO"))</x:f>
      </x:c>
    </x:row>
    <x:row r="38">
      <x:c r="A38" s="26"/>
      <x:c r="B38" s="26"/>
      <x:c r="C38" s="26"/>
      <x:c r="D38" s="61"/>
      <x:c r="E38" s="61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26"/>
      <x:c r="R38" s="26"/>
      <x:c r="S38" s="26"/>
      <x:c r="T38" s="26"/>
      <x:c r="U38" s="84" t="str">
        <x:f>IF(A38="","",IF(AND(L38&lt;&gt;"No",M38="Yes",OR(N38="Yes",N38="N/A"),OR(O38="Yes",O38="N/A"),Q38="Yes",R38="Accepted"),"YES","NO"))</x:f>
      </x:c>
    </x:row>
    <x:row r="39">
      <x:c r="A39" s="26"/>
      <x:c r="B39" s="26"/>
      <x:c r="C39" s="26"/>
      <x:c r="D39" s="61"/>
      <x:c r="E39" s="61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26"/>
      <x:c r="R39" s="26"/>
      <x:c r="S39" s="26"/>
      <x:c r="T39" s="26"/>
      <x:c r="U39" s="84" t="str">
        <x:f>IF(A39="","",IF(AND(L39&lt;&gt;"No",M39="Yes",OR(N39="Yes",N39="N/A"),OR(O39="Yes",O39="N/A"),Q39="Yes",R39="Accepted"),"YES","NO"))</x:f>
      </x:c>
    </x:row>
    <x:row r="40">
      <x:c r="A40" s="26"/>
      <x:c r="B40" s="26"/>
      <x:c r="C40" s="26"/>
      <x:c r="D40" s="61"/>
      <x:c r="E40" s="61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26"/>
      <x:c r="R40" s="26"/>
      <x:c r="S40" s="26"/>
      <x:c r="T40" s="26"/>
      <x:c r="U40" s="84" t="str">
        <x:f>IF(A40="","",IF(AND(L40&lt;&gt;"No",M40="Yes",OR(N40="Yes",N40="N/A"),OR(O40="Yes",O40="N/A"),Q40="Yes",R40="Accepted"),"YES","NO"))</x:f>
      </x:c>
    </x:row>
    <x:row r="41">
      <x:c r="A41" s="26"/>
      <x:c r="B41" s="26"/>
      <x:c r="C41" s="26"/>
      <x:c r="D41" s="61"/>
      <x:c r="E41" s="61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26"/>
      <x:c r="R41" s="26"/>
      <x:c r="S41" s="26"/>
      <x:c r="T41" s="26"/>
      <x:c r="U41" s="84" t="str">
        <x:f>IF(A41="","",IF(AND(L41&lt;&gt;"No",M41="Yes",OR(N41="Yes",N41="N/A"),OR(O41="Yes",O41="N/A"),Q41="Yes",R41="Accepted"),"YES","NO"))</x:f>
      </x:c>
    </x:row>
    <x:row r="42">
      <x:c r="A42" s="26"/>
      <x:c r="B42" s="26"/>
      <x:c r="C42" s="26"/>
      <x:c r="D42" s="61"/>
      <x:c r="E42" s="61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26"/>
      <x:c r="R42" s="26"/>
      <x:c r="S42" s="26"/>
      <x:c r="T42" s="26"/>
      <x:c r="U42" s="84" t="str">
        <x:f>IF(A42="","",IF(AND(L42&lt;&gt;"No",M42="Yes",OR(N42="Yes",N42="N/A"),OR(O42="Yes",O42="N/A"),Q42="Yes",R42="Accepted"),"YES","NO"))</x:f>
      </x:c>
    </x:row>
    <x:row r="43">
      <x:c r="A43" s="26"/>
      <x:c r="B43" s="26"/>
      <x:c r="C43" s="26"/>
      <x:c r="D43" s="61"/>
      <x:c r="E43" s="61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26"/>
      <x:c r="R43" s="26"/>
      <x:c r="S43" s="26"/>
      <x:c r="T43" s="26"/>
      <x:c r="U43" s="84" t="str">
        <x:f>IF(A43="","",IF(AND(L43&lt;&gt;"No",M43="Yes",OR(N43="Yes",N43="N/A"),OR(O43="Yes",O43="N/A"),Q43="Yes",R43="Accepted"),"YES","NO"))</x:f>
      </x:c>
    </x:row>
    <x:row r="44">
      <x:c r="A44" s="26"/>
      <x:c r="B44" s="26"/>
      <x:c r="C44" s="26"/>
      <x:c r="D44" s="61"/>
      <x:c r="E44" s="61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26"/>
      <x:c r="R44" s="26"/>
      <x:c r="S44" s="26"/>
      <x:c r="T44" s="26"/>
      <x:c r="U44" s="84" t="str">
        <x:f>IF(A44="","",IF(AND(L44&lt;&gt;"No",M44="Yes",OR(N44="Yes",N44="N/A"),OR(O44="Yes",O44="N/A"),Q44="Yes",R44="Accepted"),"YES","NO"))</x:f>
      </x:c>
    </x:row>
  </x:sheetData>
  <x:mergeCells>
    <x:mergeCell ref="A1:U1"/>
    <x:mergeCell ref="A2:U2"/>
    <x:mergeCell ref="A3:U3"/>
  </x:mergeCells>
  <x:conditionalFormatting sqref="S5:S44">
    <x:cfRule type="expression" dxfId="36" priority="1">
      <x:formula>S5="Exit Ready"</x:formula>
    </x:cfRule>
    <x:cfRule type="expression" dxfId="37" priority="2">
      <x:formula>S5="Closed"</x:formula>
    </x:cfRule>
    <x:cfRule type="expression" dxfId="38" priority="3">
      <x:formula>S5="Active"</x:formula>
    </x:cfRule>
    <x:cfRule type="expression" dxfId="39" priority="4">
      <x:formula>S5="Extended"</x:formula>
    </x:cfRule>
  </x:conditionalFormatting>
  <x:dataValidations count="8">
    <x:dataValidation type="list" sqref="L5:L44">
      <x:formula1>"Yes,No,N/A"</x:formula1>
    </x:dataValidation>
    <x:dataValidation type="list" sqref="M5:M44">
      <x:formula1>"Yes,No"</x:formula1>
    </x:dataValidation>
    <x:dataValidation type="list" sqref="N5:N44">
      <x:formula1>"Yes,No,N/A"</x:formula1>
    </x:dataValidation>
    <x:dataValidation type="list" sqref="O5:O44">
      <x:formula1>"Yes,No,N/A"</x:formula1>
    </x:dataValidation>
    <x:dataValidation type="list" sqref="Q5:Q44">
      <x:formula1>"Yes,No"</x:formula1>
    </x:dataValidation>
    <x:dataValidation type="list" sqref="S5:S44">
      <x:formula1>"Not Started,Active,Extended,Exit Ready,Closed"</x:formula1>
    </x:dataValidation>
    <x:dataValidation type="list" sqref="I5:I44">
      <x:formula1>"Critical,High,Medium,Low,Informational"</x:formula1>
    </x:dataValidation>
    <x:dataValidation type="list" sqref="R5:R44">
      <x:formula1>"Pending,Accepted,Rejected"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8300e02fc86485a"/>
  </x:tableParts>
</x:worksheet>
</file>

<file path=xl/worksheets/sheet2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20" hidden="0" customWidth="1"/>
    <x:col min="5" max="5" width="20" hidden="0" customWidth="1"/>
    <x:col min="6" max="6" width="18" hidden="0" customWidth="1"/>
    <x:col min="7" max="7" width="20" hidden="0" customWidth="1"/>
    <x:col min="8" max="8" width="18" hidden="0" customWidth="1"/>
    <x:col min="9" max="9" width="18" hidden="0" customWidth="1"/>
    <x:col min="10" max="10" width="28" hidden="0" customWidth="1"/>
    <x:col min="11" max="11" width="18" hidden="0" customWidth="1"/>
    <x:col min="12" max="12" width="20" hidden="0" customWidth="1"/>
    <x:col min="13" max="13" width="18" hidden="0" customWidth="1"/>
    <x:col min="14" max="14" width="20" hidden="0" customWidth="1"/>
    <x:col min="15" max="15" width="18" hidden="0" customWidth="1"/>
    <x:col min="16" max="16" width="28" hidden="0" customWidth="1"/>
  </x:cols>
  <x:sheetData>
    <x:row r="1" ht="28" customHeight="1">
      <x:c r="A1" s="6" t="str">
        <x:v>DECOMMISSION &amp; CLOSURE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</x:row>
    <x:row r="2" ht="30" customHeight="1">
      <x:c r="A2" s="12" t="str">
        <x:v>Retire obsolete source assets, stop unnecessary cost, update operational records and formally close migration work.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</x:row>
    <x:row r="4" ht="36" customHeight="1">
      <x:c r="A4" s="20" t="str">
        <x:v>Closure Task ID</x:v>
      </x:c>
      <x:c r="B4" s="20" t="str">
        <x:v>Wave ID</x:v>
      </x:c>
      <x:c r="C4" s="20" t="str">
        <x:v>Workload ID</x:v>
      </x:c>
      <x:c r="D4" s="20" t="str">
        <x:v>Closure Domain</x:v>
      </x:c>
      <x:c r="E4" s="20" t="str">
        <x:v>Closure Task</x:v>
      </x:c>
      <x:c r="F4" s="20" t="str">
        <x:v>Owner</x:v>
      </x:c>
      <x:c r="G4" s="20" t="str">
        <x:v>Prerequisite</x:v>
      </x:c>
      <x:c r="H4" s="20" t="str">
        <x:v>Planned Date</x:v>
      </x:c>
      <x:c r="I4" s="20" t="str">
        <x:v>Actual Date</x:v>
      </x:c>
      <x:c r="J4" s="20" t="str">
        <x:v>Evidence</x:v>
      </x:c>
      <x:c r="K4" s="20" t="str">
        <x:v>Status</x:v>
      </x:c>
      <x:c r="L4" s="20" t="str">
        <x:v>Cost Stop Confirmed?</x:v>
      </x:c>
      <x:c r="M4" s="20" t="str">
        <x:v>Asset / CMDB Updated?</x:v>
      </x:c>
      <x:c r="N4" s="20" t="str">
        <x:v>Source Decommissioned?</x:v>
      </x:c>
      <x:c r="O4" s="20" t="str">
        <x:v>Residual Action</x:v>
      </x:c>
      <x:c r="P4" s="20" t="str">
        <x:v>Notes</x:v>
      </x:c>
    </x:row>
    <x:row r="5">
      <x:c r="A5" s="58" t="str">
        <x:v>CLS-011</x:v>
      </x:c>
      <x:c r="B5" s="58" t="str">
        <x:v>WAV-003</x:v>
      </x:c>
      <x:c r="C5" s="58" t="str">
        <x:v>APP-014</x:v>
      </x:c>
      <x:c r="D5" s="58" t="str">
        <x:v>Source Shutdown</x:v>
      </x:c>
      <x:c r="E5" s="58" t="str">
        <x:v>Decommission source application/database services after approved hypercare exit.</x:v>
      </x:c>
      <x:c r="F5" s="58" t="str">
        <x:v>Infrastructure Operations</x:v>
      </x:c>
      <x:c r="G5" s="58" t="str">
        <x:v>Hypercare closed and final sign-off accepted.</x:v>
      </x:c>
      <x:c r="H5" s="80" t="n">
        <x:v>46281</x:v>
      </x:c>
      <x:c r="I5" s="80"/>
      <x:c r="J5" s="58" t="str">
        <x:v>Decommission record + CMDB update</x:v>
      </x:c>
      <x:c r="K5" s="58" t="str">
        <x:v>Not Started</x:v>
      </x:c>
      <x:c r="L5" s="58" t="str">
        <x:v>No</x:v>
      </x:c>
      <x:c r="M5" s="58" t="str">
        <x:v>No</x:v>
      </x:c>
      <x:c r="N5" s="58" t="str">
        <x:v>No</x:v>
      </x:c>
      <x:c r="O5" s="58"/>
      <x:c r="P5" s="58" t="str">
        <x:v>SAMPLE</x:v>
      </x:c>
    </x:row>
    <x:row r="6">
      <x:c r="A6" s="26"/>
      <x:c r="B6" s="26"/>
      <x:c r="C6" s="26"/>
      <x:c r="D6" s="26"/>
      <x:c r="E6" s="26"/>
      <x:c r="F6" s="26"/>
      <x:c r="G6" s="26"/>
      <x:c r="H6" s="81"/>
      <x:c r="I6" s="81"/>
      <x:c r="J6" s="26"/>
      <x:c r="K6" s="26"/>
      <x:c r="L6" s="26"/>
      <x:c r="M6" s="26"/>
      <x:c r="N6" s="26"/>
      <x:c r="O6" s="26"/>
      <x:c r="P6" s="26"/>
    </x:row>
    <x:row r="7">
      <x:c r="A7" s="26"/>
      <x:c r="B7" s="26"/>
      <x:c r="C7" s="26"/>
      <x:c r="D7" s="26"/>
      <x:c r="E7" s="26"/>
      <x:c r="F7" s="26"/>
      <x:c r="G7" s="26"/>
      <x:c r="H7" s="81"/>
      <x:c r="I7" s="81"/>
      <x:c r="J7" s="26"/>
      <x:c r="K7" s="26"/>
      <x:c r="L7" s="26"/>
      <x:c r="M7" s="26"/>
      <x:c r="N7" s="26"/>
      <x:c r="O7" s="26"/>
      <x:c r="P7" s="26"/>
    </x:row>
    <x:row r="8">
      <x:c r="A8" s="26"/>
      <x:c r="B8" s="26"/>
      <x:c r="C8" s="26"/>
      <x:c r="D8" s="26"/>
      <x:c r="E8" s="26"/>
      <x:c r="F8" s="26"/>
      <x:c r="G8" s="26"/>
      <x:c r="H8" s="81"/>
      <x:c r="I8" s="81"/>
      <x:c r="J8" s="26"/>
      <x:c r="K8" s="26"/>
      <x:c r="L8" s="26"/>
      <x:c r="M8" s="26"/>
      <x:c r="N8" s="26"/>
      <x:c r="O8" s="26"/>
      <x:c r="P8" s="26"/>
    </x:row>
    <x:row r="9">
      <x:c r="A9" s="26"/>
      <x:c r="B9" s="26"/>
      <x:c r="C9" s="26"/>
      <x:c r="D9" s="26"/>
      <x:c r="E9" s="26"/>
      <x:c r="F9" s="26"/>
      <x:c r="G9" s="26"/>
      <x:c r="H9" s="81"/>
      <x:c r="I9" s="81"/>
      <x:c r="J9" s="26"/>
      <x:c r="K9" s="26"/>
      <x:c r="L9" s="26"/>
      <x:c r="M9" s="26"/>
      <x:c r="N9" s="26"/>
      <x:c r="O9" s="26"/>
      <x:c r="P9" s="26"/>
    </x:row>
    <x:row r="10">
      <x:c r="A10" s="26"/>
      <x:c r="B10" s="26"/>
      <x:c r="C10" s="26"/>
      <x:c r="D10" s="26"/>
      <x:c r="E10" s="26"/>
      <x:c r="F10" s="26"/>
      <x:c r="G10" s="26"/>
      <x:c r="H10" s="81"/>
      <x:c r="I10" s="81"/>
      <x:c r="J10" s="26"/>
      <x:c r="K10" s="26"/>
      <x:c r="L10" s="26"/>
      <x:c r="M10" s="26"/>
      <x:c r="N10" s="26"/>
      <x:c r="O10" s="26"/>
      <x:c r="P10" s="26"/>
    </x:row>
    <x:row r="11">
      <x:c r="A11" s="26"/>
      <x:c r="B11" s="26"/>
      <x:c r="C11" s="26"/>
      <x:c r="D11" s="26"/>
      <x:c r="E11" s="26"/>
      <x:c r="F11" s="26"/>
      <x:c r="G11" s="26"/>
      <x:c r="H11" s="81"/>
      <x:c r="I11" s="81"/>
      <x:c r="J11" s="26"/>
      <x:c r="K11" s="26"/>
      <x:c r="L11" s="26"/>
      <x:c r="M11" s="26"/>
      <x:c r="N11" s="26"/>
      <x:c r="O11" s="26"/>
      <x:c r="P11" s="26"/>
    </x:row>
    <x:row r="12">
      <x:c r="A12" s="26"/>
      <x:c r="B12" s="26"/>
      <x:c r="C12" s="26"/>
      <x:c r="D12" s="26"/>
      <x:c r="E12" s="26"/>
      <x:c r="F12" s="26"/>
      <x:c r="G12" s="26"/>
      <x:c r="H12" s="81"/>
      <x:c r="I12" s="81"/>
      <x:c r="J12" s="26"/>
      <x:c r="K12" s="26"/>
      <x:c r="L12" s="26"/>
      <x:c r="M12" s="26"/>
      <x:c r="N12" s="26"/>
      <x:c r="O12" s="26"/>
      <x:c r="P12" s="26"/>
    </x:row>
    <x:row r="13">
      <x:c r="A13" s="26"/>
      <x:c r="B13" s="26"/>
      <x:c r="C13" s="26"/>
      <x:c r="D13" s="26"/>
      <x:c r="E13" s="26"/>
      <x:c r="F13" s="26"/>
      <x:c r="G13" s="26"/>
      <x:c r="H13" s="81"/>
      <x:c r="I13" s="81"/>
      <x:c r="J13" s="26"/>
      <x:c r="K13" s="26"/>
      <x:c r="L13" s="26"/>
      <x:c r="M13" s="26"/>
      <x:c r="N13" s="26"/>
      <x:c r="O13" s="26"/>
      <x:c r="P13" s="26"/>
    </x:row>
    <x:row r="14">
      <x:c r="A14" s="26"/>
      <x:c r="B14" s="26"/>
      <x:c r="C14" s="26"/>
      <x:c r="D14" s="26"/>
      <x:c r="E14" s="26"/>
      <x:c r="F14" s="26"/>
      <x:c r="G14" s="26"/>
      <x:c r="H14" s="81"/>
      <x:c r="I14" s="81"/>
      <x:c r="J14" s="26"/>
      <x:c r="K14" s="26"/>
      <x:c r="L14" s="26"/>
      <x:c r="M14" s="26"/>
      <x:c r="N14" s="26"/>
      <x:c r="O14" s="26"/>
      <x:c r="P14" s="26"/>
    </x:row>
    <x:row r="15">
      <x:c r="A15" s="26"/>
      <x:c r="B15" s="26"/>
      <x:c r="C15" s="26"/>
      <x:c r="D15" s="26"/>
      <x:c r="E15" s="26"/>
      <x:c r="F15" s="26"/>
      <x:c r="G15" s="26"/>
      <x:c r="H15" s="81"/>
      <x:c r="I15" s="81"/>
      <x:c r="J15" s="26"/>
      <x:c r="K15" s="26"/>
      <x:c r="L15" s="26"/>
      <x:c r="M15" s="26"/>
      <x:c r="N15" s="26"/>
      <x:c r="O15" s="26"/>
      <x:c r="P15" s="26"/>
    </x:row>
    <x:row r="16">
      <x:c r="A16" s="26"/>
      <x:c r="B16" s="26"/>
      <x:c r="C16" s="26"/>
      <x:c r="D16" s="26"/>
      <x:c r="E16" s="26"/>
      <x:c r="F16" s="26"/>
      <x:c r="G16" s="26"/>
      <x:c r="H16" s="81"/>
      <x:c r="I16" s="81"/>
      <x:c r="J16" s="26"/>
      <x:c r="K16" s="26"/>
      <x:c r="L16" s="26"/>
      <x:c r="M16" s="26"/>
      <x:c r="N16" s="26"/>
      <x:c r="O16" s="26"/>
      <x:c r="P16" s="26"/>
    </x:row>
    <x:row r="17">
      <x:c r="A17" s="26"/>
      <x:c r="B17" s="26"/>
      <x:c r="C17" s="26"/>
      <x:c r="D17" s="26"/>
      <x:c r="E17" s="26"/>
      <x:c r="F17" s="26"/>
      <x:c r="G17" s="26"/>
      <x:c r="H17" s="81"/>
      <x:c r="I17" s="81"/>
      <x:c r="J17" s="26"/>
      <x:c r="K17" s="26"/>
      <x:c r="L17" s="26"/>
      <x:c r="M17" s="26"/>
      <x:c r="N17" s="26"/>
      <x:c r="O17" s="26"/>
      <x:c r="P17" s="26"/>
    </x:row>
    <x:row r="18">
      <x:c r="A18" s="26"/>
      <x:c r="B18" s="26"/>
      <x:c r="C18" s="26"/>
      <x:c r="D18" s="26"/>
      <x:c r="E18" s="26"/>
      <x:c r="F18" s="26"/>
      <x:c r="G18" s="26"/>
      <x:c r="H18" s="81"/>
      <x:c r="I18" s="81"/>
      <x:c r="J18" s="26"/>
      <x:c r="K18" s="26"/>
      <x:c r="L18" s="26"/>
      <x:c r="M18" s="26"/>
      <x:c r="N18" s="26"/>
      <x:c r="O18" s="26"/>
      <x:c r="P18" s="26"/>
    </x:row>
    <x:row r="19">
      <x:c r="A19" s="26"/>
      <x:c r="B19" s="26"/>
      <x:c r="C19" s="26"/>
      <x:c r="D19" s="26"/>
      <x:c r="E19" s="26"/>
      <x:c r="F19" s="26"/>
      <x:c r="G19" s="26"/>
      <x:c r="H19" s="81"/>
      <x:c r="I19" s="81"/>
      <x:c r="J19" s="26"/>
      <x:c r="K19" s="26"/>
      <x:c r="L19" s="26"/>
      <x:c r="M19" s="26"/>
      <x:c r="N19" s="26"/>
      <x:c r="O19" s="26"/>
      <x:c r="P19" s="26"/>
    </x:row>
    <x:row r="20">
      <x:c r="A20" s="26"/>
      <x:c r="B20" s="26"/>
      <x:c r="C20" s="26"/>
      <x:c r="D20" s="26"/>
      <x:c r="E20" s="26"/>
      <x:c r="F20" s="26"/>
      <x:c r="G20" s="26"/>
      <x:c r="H20" s="81"/>
      <x:c r="I20" s="81"/>
      <x:c r="J20" s="26"/>
      <x:c r="K20" s="26"/>
      <x:c r="L20" s="26"/>
      <x:c r="M20" s="26"/>
      <x:c r="N20" s="26"/>
      <x:c r="O20" s="26"/>
      <x:c r="P20" s="26"/>
    </x:row>
    <x:row r="21">
      <x:c r="A21" s="26"/>
      <x:c r="B21" s="26"/>
      <x:c r="C21" s="26"/>
      <x:c r="D21" s="26"/>
      <x:c r="E21" s="26"/>
      <x:c r="F21" s="26"/>
      <x:c r="G21" s="26"/>
      <x:c r="H21" s="81"/>
      <x:c r="I21" s="81"/>
      <x:c r="J21" s="26"/>
      <x:c r="K21" s="26"/>
      <x:c r="L21" s="26"/>
      <x:c r="M21" s="26"/>
      <x:c r="N21" s="26"/>
      <x:c r="O21" s="26"/>
      <x:c r="P21" s="26"/>
    </x:row>
    <x:row r="22">
      <x:c r="A22" s="26"/>
      <x:c r="B22" s="26"/>
      <x:c r="C22" s="26"/>
      <x:c r="D22" s="26"/>
      <x:c r="E22" s="26"/>
      <x:c r="F22" s="26"/>
      <x:c r="G22" s="26"/>
      <x:c r="H22" s="81"/>
      <x:c r="I22" s="81"/>
      <x:c r="J22" s="26"/>
      <x:c r="K22" s="26"/>
      <x:c r="L22" s="26"/>
      <x:c r="M22" s="26"/>
      <x:c r="N22" s="26"/>
      <x:c r="O22" s="26"/>
      <x:c r="P22" s="26"/>
    </x:row>
    <x:row r="23">
      <x:c r="A23" s="26"/>
      <x:c r="B23" s="26"/>
      <x:c r="C23" s="26"/>
      <x:c r="D23" s="26"/>
      <x:c r="E23" s="26"/>
      <x:c r="F23" s="26"/>
      <x:c r="G23" s="26"/>
      <x:c r="H23" s="81"/>
      <x:c r="I23" s="81"/>
      <x:c r="J23" s="26"/>
      <x:c r="K23" s="26"/>
      <x:c r="L23" s="26"/>
      <x:c r="M23" s="26"/>
      <x:c r="N23" s="26"/>
      <x:c r="O23" s="26"/>
      <x:c r="P23" s="26"/>
    </x:row>
    <x:row r="24">
      <x:c r="A24" s="26"/>
      <x:c r="B24" s="26"/>
      <x:c r="C24" s="26"/>
      <x:c r="D24" s="26"/>
      <x:c r="E24" s="26"/>
      <x:c r="F24" s="26"/>
      <x:c r="G24" s="26"/>
      <x:c r="H24" s="81"/>
      <x:c r="I24" s="81"/>
      <x:c r="J24" s="26"/>
      <x:c r="K24" s="26"/>
      <x:c r="L24" s="26"/>
      <x:c r="M24" s="26"/>
      <x:c r="N24" s="26"/>
      <x:c r="O24" s="26"/>
      <x:c r="P24" s="26"/>
    </x:row>
    <x:row r="25">
      <x:c r="A25" s="26"/>
      <x:c r="B25" s="26"/>
      <x:c r="C25" s="26"/>
      <x:c r="D25" s="26"/>
      <x:c r="E25" s="26"/>
      <x:c r="F25" s="26"/>
      <x:c r="G25" s="26"/>
      <x:c r="H25" s="81"/>
      <x:c r="I25" s="81"/>
      <x:c r="J25" s="26"/>
      <x:c r="K25" s="26"/>
      <x:c r="L25" s="26"/>
      <x:c r="M25" s="26"/>
      <x:c r="N25" s="26"/>
      <x:c r="O25" s="26"/>
      <x:c r="P25" s="26"/>
    </x:row>
    <x:row r="26">
      <x:c r="A26" s="26"/>
      <x:c r="B26" s="26"/>
      <x:c r="C26" s="26"/>
      <x:c r="D26" s="26"/>
      <x:c r="E26" s="26"/>
      <x:c r="F26" s="26"/>
      <x:c r="G26" s="26"/>
      <x:c r="H26" s="81"/>
      <x:c r="I26" s="81"/>
      <x:c r="J26" s="26"/>
      <x:c r="K26" s="26"/>
      <x:c r="L26" s="26"/>
      <x:c r="M26" s="26"/>
      <x:c r="N26" s="26"/>
      <x:c r="O26" s="26"/>
      <x:c r="P26" s="26"/>
    </x:row>
    <x:row r="27">
      <x:c r="A27" s="26"/>
      <x:c r="B27" s="26"/>
      <x:c r="C27" s="26"/>
      <x:c r="D27" s="26"/>
      <x:c r="E27" s="26"/>
      <x:c r="F27" s="26"/>
      <x:c r="G27" s="26"/>
      <x:c r="H27" s="81"/>
      <x:c r="I27" s="81"/>
      <x:c r="J27" s="26"/>
      <x:c r="K27" s="26"/>
      <x:c r="L27" s="26"/>
      <x:c r="M27" s="26"/>
      <x:c r="N27" s="26"/>
      <x:c r="O27" s="26"/>
      <x:c r="P27" s="26"/>
    </x:row>
    <x:row r="28">
      <x:c r="A28" s="26"/>
      <x:c r="B28" s="26"/>
      <x:c r="C28" s="26"/>
      <x:c r="D28" s="26"/>
      <x:c r="E28" s="26"/>
      <x:c r="F28" s="26"/>
      <x:c r="G28" s="26"/>
      <x:c r="H28" s="81"/>
      <x:c r="I28" s="81"/>
      <x:c r="J28" s="26"/>
      <x:c r="K28" s="26"/>
      <x:c r="L28" s="26"/>
      <x:c r="M28" s="26"/>
      <x:c r="N28" s="26"/>
      <x:c r="O28" s="26"/>
      <x:c r="P28" s="26"/>
    </x:row>
    <x:row r="29">
      <x:c r="A29" s="26"/>
      <x:c r="B29" s="26"/>
      <x:c r="C29" s="26"/>
      <x:c r="D29" s="26"/>
      <x:c r="E29" s="26"/>
      <x:c r="F29" s="26"/>
      <x:c r="G29" s="26"/>
      <x:c r="H29" s="81"/>
      <x:c r="I29" s="81"/>
      <x:c r="J29" s="26"/>
      <x:c r="K29" s="26"/>
      <x:c r="L29" s="26"/>
      <x:c r="M29" s="26"/>
      <x:c r="N29" s="26"/>
      <x:c r="O29" s="26"/>
      <x:c r="P29" s="26"/>
    </x:row>
    <x:row r="30">
      <x:c r="A30" s="26"/>
      <x:c r="B30" s="26"/>
      <x:c r="C30" s="26"/>
      <x:c r="D30" s="26"/>
      <x:c r="E30" s="26"/>
      <x:c r="F30" s="26"/>
      <x:c r="G30" s="26"/>
      <x:c r="H30" s="81"/>
      <x:c r="I30" s="81"/>
      <x:c r="J30" s="26"/>
      <x:c r="K30" s="26"/>
      <x:c r="L30" s="26"/>
      <x:c r="M30" s="26"/>
      <x:c r="N30" s="26"/>
      <x:c r="O30" s="26"/>
      <x:c r="P30" s="26"/>
    </x:row>
    <x:row r="31">
      <x:c r="A31" s="26"/>
      <x:c r="B31" s="26"/>
      <x:c r="C31" s="26"/>
      <x:c r="D31" s="26"/>
      <x:c r="E31" s="26"/>
      <x:c r="F31" s="26"/>
      <x:c r="G31" s="26"/>
      <x:c r="H31" s="81"/>
      <x:c r="I31" s="81"/>
      <x:c r="J31" s="26"/>
      <x:c r="K31" s="26"/>
      <x:c r="L31" s="26"/>
      <x:c r="M31" s="26"/>
      <x:c r="N31" s="26"/>
      <x:c r="O31" s="26"/>
      <x:c r="P31" s="26"/>
    </x:row>
    <x:row r="32">
      <x:c r="A32" s="26"/>
      <x:c r="B32" s="26"/>
      <x:c r="C32" s="26"/>
      <x:c r="D32" s="26"/>
      <x:c r="E32" s="26"/>
      <x:c r="F32" s="26"/>
      <x:c r="G32" s="26"/>
      <x:c r="H32" s="81"/>
      <x:c r="I32" s="81"/>
      <x:c r="J32" s="26"/>
      <x:c r="K32" s="26"/>
      <x:c r="L32" s="26"/>
      <x:c r="M32" s="26"/>
      <x:c r="N32" s="26"/>
      <x:c r="O32" s="26"/>
      <x:c r="P32" s="26"/>
    </x:row>
    <x:row r="33">
      <x:c r="A33" s="26"/>
      <x:c r="B33" s="26"/>
      <x:c r="C33" s="26"/>
      <x:c r="D33" s="26"/>
      <x:c r="E33" s="26"/>
      <x:c r="F33" s="26"/>
      <x:c r="G33" s="26"/>
      <x:c r="H33" s="81"/>
      <x:c r="I33" s="81"/>
      <x:c r="J33" s="26"/>
      <x:c r="K33" s="26"/>
      <x:c r="L33" s="26"/>
      <x:c r="M33" s="26"/>
      <x:c r="N33" s="26"/>
      <x:c r="O33" s="26"/>
      <x:c r="P33" s="26"/>
    </x:row>
    <x:row r="34">
      <x:c r="A34" s="26"/>
      <x:c r="B34" s="26"/>
      <x:c r="C34" s="26"/>
      <x:c r="D34" s="26"/>
      <x:c r="E34" s="26"/>
      <x:c r="F34" s="26"/>
      <x:c r="G34" s="26"/>
      <x:c r="H34" s="81"/>
      <x:c r="I34" s="81"/>
      <x:c r="J34" s="26"/>
      <x:c r="K34" s="26"/>
      <x:c r="L34" s="26"/>
      <x:c r="M34" s="26"/>
      <x:c r="N34" s="26"/>
      <x:c r="O34" s="26"/>
      <x:c r="P34" s="26"/>
    </x:row>
    <x:row r="35">
      <x:c r="A35" s="26"/>
      <x:c r="B35" s="26"/>
      <x:c r="C35" s="26"/>
      <x:c r="D35" s="26"/>
      <x:c r="E35" s="26"/>
      <x:c r="F35" s="26"/>
      <x:c r="G35" s="26"/>
      <x:c r="H35" s="81"/>
      <x:c r="I35" s="81"/>
      <x:c r="J35" s="26"/>
      <x:c r="K35" s="26"/>
      <x:c r="L35" s="26"/>
      <x:c r="M35" s="26"/>
      <x:c r="N35" s="26"/>
      <x:c r="O35" s="26"/>
      <x:c r="P35" s="26"/>
    </x:row>
    <x:row r="36">
      <x:c r="A36" s="26"/>
      <x:c r="B36" s="26"/>
      <x:c r="C36" s="26"/>
      <x:c r="D36" s="26"/>
      <x:c r="E36" s="26"/>
      <x:c r="F36" s="26"/>
      <x:c r="G36" s="26"/>
      <x:c r="H36" s="81"/>
      <x:c r="I36" s="81"/>
      <x:c r="J36" s="26"/>
      <x:c r="K36" s="26"/>
      <x:c r="L36" s="26"/>
      <x:c r="M36" s="26"/>
      <x:c r="N36" s="26"/>
      <x:c r="O36" s="26"/>
      <x:c r="P36" s="26"/>
    </x:row>
    <x:row r="37">
      <x:c r="A37" s="26"/>
      <x:c r="B37" s="26"/>
      <x:c r="C37" s="26"/>
      <x:c r="D37" s="26"/>
      <x:c r="E37" s="26"/>
      <x:c r="F37" s="26"/>
      <x:c r="G37" s="26"/>
      <x:c r="H37" s="81"/>
      <x:c r="I37" s="81"/>
      <x:c r="J37" s="26"/>
      <x:c r="K37" s="26"/>
      <x:c r="L37" s="26"/>
      <x:c r="M37" s="26"/>
      <x:c r="N37" s="26"/>
      <x:c r="O37" s="26"/>
      <x:c r="P37" s="26"/>
    </x:row>
    <x:row r="38">
      <x:c r="A38" s="26"/>
      <x:c r="B38" s="26"/>
      <x:c r="C38" s="26"/>
      <x:c r="D38" s="26"/>
      <x:c r="E38" s="26"/>
      <x:c r="F38" s="26"/>
      <x:c r="G38" s="26"/>
      <x:c r="H38" s="81"/>
      <x:c r="I38" s="81"/>
      <x:c r="J38" s="26"/>
      <x:c r="K38" s="26"/>
      <x:c r="L38" s="26"/>
      <x:c r="M38" s="26"/>
      <x:c r="N38" s="26"/>
      <x:c r="O38" s="26"/>
      <x:c r="P38" s="26"/>
    </x:row>
    <x:row r="39">
      <x:c r="A39" s="26"/>
      <x:c r="B39" s="26"/>
      <x:c r="C39" s="26"/>
      <x:c r="D39" s="26"/>
      <x:c r="E39" s="26"/>
      <x:c r="F39" s="26"/>
      <x:c r="G39" s="26"/>
      <x:c r="H39" s="81"/>
      <x:c r="I39" s="81"/>
      <x:c r="J39" s="26"/>
      <x:c r="K39" s="26"/>
      <x:c r="L39" s="26"/>
      <x:c r="M39" s="26"/>
      <x:c r="N39" s="26"/>
      <x:c r="O39" s="26"/>
      <x:c r="P39" s="26"/>
    </x:row>
    <x:row r="40">
      <x:c r="A40" s="26"/>
      <x:c r="B40" s="26"/>
      <x:c r="C40" s="26"/>
      <x:c r="D40" s="26"/>
      <x:c r="E40" s="26"/>
      <x:c r="F40" s="26"/>
      <x:c r="G40" s="26"/>
      <x:c r="H40" s="81"/>
      <x:c r="I40" s="81"/>
      <x:c r="J40" s="26"/>
      <x:c r="K40" s="26"/>
      <x:c r="L40" s="26"/>
      <x:c r="M40" s="26"/>
      <x:c r="N40" s="26"/>
      <x:c r="O40" s="26"/>
      <x:c r="P40" s="26"/>
    </x:row>
    <x:row r="41">
      <x:c r="A41" s="26"/>
      <x:c r="B41" s="26"/>
      <x:c r="C41" s="26"/>
      <x:c r="D41" s="26"/>
      <x:c r="E41" s="26"/>
      <x:c r="F41" s="26"/>
      <x:c r="G41" s="26"/>
      <x:c r="H41" s="81"/>
      <x:c r="I41" s="81"/>
      <x:c r="J41" s="26"/>
      <x:c r="K41" s="26"/>
      <x:c r="L41" s="26"/>
      <x:c r="M41" s="26"/>
      <x:c r="N41" s="26"/>
      <x:c r="O41" s="26"/>
      <x:c r="P41" s="26"/>
    </x:row>
    <x:row r="42">
      <x:c r="A42" s="26"/>
      <x:c r="B42" s="26"/>
      <x:c r="C42" s="26"/>
      <x:c r="D42" s="26"/>
      <x:c r="E42" s="26"/>
      <x:c r="F42" s="26"/>
      <x:c r="G42" s="26"/>
      <x:c r="H42" s="81"/>
      <x:c r="I42" s="81"/>
      <x:c r="J42" s="26"/>
      <x:c r="K42" s="26"/>
      <x:c r="L42" s="26"/>
      <x:c r="M42" s="26"/>
      <x:c r="N42" s="26"/>
      <x:c r="O42" s="26"/>
      <x:c r="P42" s="26"/>
    </x:row>
    <x:row r="43">
      <x:c r="A43" s="26"/>
      <x:c r="B43" s="26"/>
      <x:c r="C43" s="26"/>
      <x:c r="D43" s="26"/>
      <x:c r="E43" s="26"/>
      <x:c r="F43" s="26"/>
      <x:c r="G43" s="26"/>
      <x:c r="H43" s="81"/>
      <x:c r="I43" s="81"/>
      <x:c r="J43" s="26"/>
      <x:c r="K43" s="26"/>
      <x:c r="L43" s="26"/>
      <x:c r="M43" s="26"/>
      <x:c r="N43" s="26"/>
      <x:c r="O43" s="26"/>
      <x:c r="P43" s="26"/>
    </x:row>
    <x:row r="44">
      <x:c r="A44" s="26"/>
      <x:c r="B44" s="26"/>
      <x:c r="C44" s="26"/>
      <x:c r="D44" s="26"/>
      <x:c r="E44" s="26"/>
      <x:c r="F44" s="26"/>
      <x:c r="G44" s="26"/>
      <x:c r="H44" s="81"/>
      <x:c r="I44" s="81"/>
      <x:c r="J44" s="26"/>
      <x:c r="K44" s="26"/>
      <x:c r="L44" s="26"/>
      <x:c r="M44" s="26"/>
      <x:c r="N44" s="26"/>
      <x:c r="O44" s="26"/>
      <x:c r="P44" s="26"/>
    </x:row>
  </x:sheetData>
  <x:mergeCells>
    <x:mergeCell ref="A1:P1"/>
    <x:mergeCell ref="A2:P2"/>
    <x:mergeCell ref="A3:P3"/>
  </x:mergeCells>
  <x:dataValidations count="4">
    <x:dataValidation type="list" sqref="L5:L44">
      <x:formula1>"Yes,No,N/A"</x:formula1>
    </x:dataValidation>
    <x:dataValidation type="list" sqref="M5:M44">
      <x:formula1>"Yes,No,N/A"</x:formula1>
    </x:dataValidation>
    <x:dataValidation type="list" sqref="N5:N44">
      <x:formula1>"Yes,No,N/A"</x:formula1>
    </x:dataValidation>
    <x:dataValidation type="list" sqref="D5:D44">
      <x:formula1>"Source Shutdown,Backup / Archive,CMDB,DNS,Network,License,Contract,Monitoring,Hardware,Cost,Documentation,Security,Other"</x:formula1>
    </x:dataValidation>
  </x:dataValidations>
  <x:pageMargins left="0.7" right="0.7" top="0.75" bottom="0.75" header="0.3" footer="0.3"/>
</x:worksheet>
</file>

<file path=xl/worksheets/sheet2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18" hidden="0" customWidth="1"/>
    <x:col min="9" max="9" width="28" hidden="0" customWidth="1"/>
    <x:col min="10" max="10" width="20" hidden="0" customWidth="1"/>
    <x:col min="11" max="11" width="18" hidden="0" customWidth="1"/>
    <x:col min="12" max="12" width="18" hidden="0" customWidth="1"/>
    <x:col min="13" max="13" width="18" hidden="0" customWidth="1"/>
    <x:col min="14" max="14" width="20" hidden="0" customWidth="1"/>
    <x:col min="15" max="15" width="28" hidden="0" customWidth="1"/>
  </x:cols>
  <x:sheetData>
    <x:row r="1" ht="28" customHeight="1">
      <x:c r="A1" s="6" t="str">
        <x:v>LESSONS LEARNED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</x:row>
    <x:row r="2" ht="30" customHeight="1">
      <x:c r="A2" s="12" t="str">
        <x:v>Capture reusable migration lessons and convert them into improvements for future waves, readiness gates and runbooks.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</x:row>
    <x:row r="4" ht="36" customHeight="1">
      <x:c r="A4" s="20" t="str">
        <x:v>Lesson ID</x:v>
      </x:c>
      <x:c r="B4" s="20" t="str">
        <x:v>Wave ID</x:v>
      </x:c>
      <x:c r="C4" s="20" t="str">
        <x:v>Category</x:v>
      </x:c>
      <x:c r="D4" s="20" t="str">
        <x:v>What Happened</x:v>
      </x:c>
      <x:c r="E4" s="20" t="str">
        <x:v>Impact</x:v>
      </x:c>
      <x:c r="F4" s="20" t="str">
        <x:v>Root Cause</x:v>
      </x:c>
      <x:c r="G4" s="20" t="str">
        <x:v>What Worked</x:v>
      </x:c>
      <x:c r="H4" s="20" t="str">
        <x:v>What Did Not Work</x:v>
      </x:c>
      <x:c r="I4" s="20" t="str">
        <x:v>Recommendation</x:v>
      </x:c>
      <x:c r="J4" s="20" t="str">
        <x:v>Template / Process Change Required?</x:v>
      </x:c>
      <x:c r="K4" s="20" t="str">
        <x:v>Owner</x:v>
      </x:c>
      <x:c r="L4" s="20" t="str">
        <x:v>Due Date</x:v>
      </x:c>
      <x:c r="M4" s="20" t="str">
        <x:v>Status</x:v>
      </x:c>
      <x:c r="N4" s="20" t="str">
        <x:v>Applies to Future Waves?</x:v>
      </x:c>
      <x:c r="O4" s="20" t="str">
        <x:v>Notes</x:v>
      </x:c>
    </x:row>
    <x:row r="5">
      <x:c r="A5" s="58" t="str">
        <x:v>LSN-005</x:v>
      </x:c>
      <x:c r="B5" s="58" t="str">
        <x:v>WAV-003</x:v>
      </x:c>
      <x:c r="C5" s="58" t="str">
        <x:v>Network</x:v>
      </x:c>
      <x:c r="D5" s="58" t="str">
        <x:v>Firewall approval entered the critical path too close to cutover.</x:v>
      </x:c>
      <x:c r="E5" s="58" t="str">
        <x:v>Wave health stayed Amber and Go/No-Go was delayed.</x:v>
      </x:c>
      <x:c r="F5" s="58" t="str">
        <x:v>CAB lead time not represented in early readiness planning.</x:v>
      </x:c>
      <x:c r="G5" s="58" t="str">
        <x:v>Early escalation kept the original cutover window viable.</x:v>
      </x:c>
      <x:c r="H5" s="58" t="str">
        <x:v>Network approval was tracked as a note instead of a blocking gate.</x:v>
      </x:c>
      <x:c r="I5" s="58" t="str">
        <x:v>Add mandatory CAB approval checkpoint seven days before PROD cutover.</x:v>
      </x:c>
      <x:c r="J5" s="58" t="str">
        <x:v>Yes</x:v>
      </x:c>
      <x:c r="K5" s="58" t="str">
        <x:v>Migration PMO</x:v>
      </x:c>
      <x:c r="L5" s="80" t="n">
        <x:v>46285</x:v>
      </x:c>
      <x:c r="M5" s="58" t="str">
        <x:v>Captured</x:v>
      </x:c>
      <x:c r="N5" s="58" t="str">
        <x:v>Yes</x:v>
      </x:c>
      <x:c r="O5" s="58" t="str">
        <x:v>SAMPLE</x:v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81"/>
      <x:c r="M6" s="26"/>
      <x:c r="N6" s="26"/>
      <x:c r="O6" s="26"/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81"/>
      <x:c r="M7" s="26"/>
      <x:c r="N7" s="26"/>
      <x:c r="O7" s="26"/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81"/>
      <x:c r="M8" s="26"/>
      <x:c r="N8" s="26"/>
      <x:c r="O8" s="26"/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81"/>
      <x:c r="M9" s="26"/>
      <x:c r="N9" s="26"/>
      <x:c r="O9" s="26"/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81"/>
      <x:c r="M10" s="26"/>
      <x:c r="N10" s="26"/>
      <x:c r="O10" s="26"/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81"/>
      <x:c r="M11" s="26"/>
      <x:c r="N11" s="26"/>
      <x:c r="O11" s="26"/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81"/>
      <x:c r="M12" s="26"/>
      <x:c r="N12" s="26"/>
      <x:c r="O12" s="26"/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81"/>
      <x:c r="M13" s="26"/>
      <x:c r="N13" s="26"/>
      <x:c r="O13" s="26"/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81"/>
      <x:c r="M14" s="26"/>
      <x:c r="N14" s="26"/>
      <x:c r="O14" s="26"/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81"/>
      <x:c r="M15" s="26"/>
      <x:c r="N15" s="26"/>
      <x:c r="O15" s="26"/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81"/>
      <x:c r="M16" s="26"/>
      <x:c r="N16" s="26"/>
      <x:c r="O16" s="26"/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81"/>
      <x:c r="M17" s="26"/>
      <x:c r="N17" s="26"/>
      <x:c r="O17" s="26"/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81"/>
      <x:c r="M18" s="26"/>
      <x:c r="N18" s="26"/>
      <x:c r="O18" s="26"/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81"/>
      <x:c r="M19" s="26"/>
      <x:c r="N19" s="26"/>
      <x:c r="O19" s="26"/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81"/>
      <x:c r="M20" s="26"/>
      <x:c r="N20" s="26"/>
      <x:c r="O20" s="26"/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81"/>
      <x:c r="M21" s="26"/>
      <x:c r="N21" s="26"/>
      <x:c r="O21" s="26"/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81"/>
      <x:c r="M22" s="26"/>
      <x:c r="N22" s="26"/>
      <x:c r="O22" s="26"/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81"/>
      <x:c r="M23" s="26"/>
      <x:c r="N23" s="26"/>
      <x:c r="O23" s="26"/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81"/>
      <x:c r="M24" s="26"/>
      <x:c r="N24" s="26"/>
      <x:c r="O24" s="26"/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81"/>
      <x:c r="M25" s="26"/>
      <x:c r="N25" s="26"/>
      <x:c r="O25" s="26"/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81"/>
      <x:c r="M26" s="26"/>
      <x:c r="N26" s="26"/>
      <x:c r="O26" s="26"/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81"/>
      <x:c r="M27" s="26"/>
      <x:c r="N27" s="26"/>
      <x:c r="O27" s="26"/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81"/>
      <x:c r="M28" s="26"/>
      <x:c r="N28" s="26"/>
      <x:c r="O28" s="26"/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81"/>
      <x:c r="M29" s="26"/>
      <x:c r="N29" s="26"/>
      <x:c r="O29" s="26"/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81"/>
      <x:c r="M30" s="26"/>
      <x:c r="N30" s="26"/>
      <x:c r="O30" s="26"/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81"/>
      <x:c r="M31" s="26"/>
      <x:c r="N31" s="26"/>
      <x:c r="O31" s="26"/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81"/>
      <x:c r="M32" s="26"/>
      <x:c r="N32" s="26"/>
      <x:c r="O32" s="26"/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81"/>
      <x:c r="M33" s="26"/>
      <x:c r="N33" s="26"/>
      <x:c r="O33" s="26"/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81"/>
      <x:c r="M34" s="26"/>
      <x:c r="N34" s="26"/>
      <x:c r="O34" s="26"/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81"/>
      <x:c r="M35" s="26"/>
      <x:c r="N35" s="26"/>
      <x:c r="O35" s="26"/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81"/>
      <x:c r="M36" s="26"/>
      <x:c r="N36" s="26"/>
      <x:c r="O36" s="26"/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81"/>
      <x:c r="M37" s="26"/>
      <x:c r="N37" s="26"/>
      <x:c r="O37" s="26"/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81"/>
      <x:c r="M38" s="26"/>
      <x:c r="N38" s="26"/>
      <x:c r="O38" s="26"/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81"/>
      <x:c r="M39" s="26"/>
      <x:c r="N39" s="26"/>
      <x:c r="O39" s="26"/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81"/>
      <x:c r="M40" s="26"/>
      <x:c r="N40" s="26"/>
      <x:c r="O40" s="26"/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81"/>
      <x:c r="M41" s="26"/>
      <x:c r="N41" s="26"/>
      <x:c r="O41" s="26"/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81"/>
      <x:c r="M42" s="26"/>
      <x:c r="N42" s="26"/>
      <x:c r="O42" s="26"/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81"/>
      <x:c r="M43" s="26"/>
      <x:c r="N43" s="26"/>
      <x:c r="O43" s="26"/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81"/>
      <x:c r="M44" s="26"/>
      <x:c r="N44" s="26"/>
      <x:c r="O44" s="26"/>
    </x:row>
  </x:sheetData>
  <x:mergeCells>
    <x:mergeCell ref="A1:O1"/>
    <x:mergeCell ref="A2:O2"/>
    <x:mergeCell ref="A3:O3"/>
  </x:mergeCells>
  <x:dataValidations count="5">
    <x:dataValidation type="list" sqref="M5:M44">
      <x:formula1>"Captured,Action Assigned,Actioned,Incorporated,Closed"</x:formula1>
    </x:dataValidation>
    <x:dataValidation type="list" sqref="C5:C44">
      <x:formula1>"Planning,Readiness,Build,Replication,Change,Cutover,Testing,Rollback,Hypercare,Communication,Vendor,Other"</x:formula1>
    </x:dataValidation>
    <x:dataValidation type="list" sqref="E5:E44">
      <x:formula1>"Low,Medium,High,Critical"</x:formula1>
    </x:dataValidation>
    <x:dataValidation type="list" sqref="J5:J44">
      <x:formula1>"No,Yes"</x:formula1>
    </x:dataValidation>
    <x:dataValidation type="list" sqref="N5:N44">
      <x:formula1>"No,Yes"</x:formula1>
    </x:dataValidation>
  </x:dataValidations>
  <x:pageMargins left="0.7" right="0.7" top="0.75" bottom="0.75" header="0.3" footer="0.3"/>
</x:worksheet>
</file>

<file path=xl/worksheets/sheet24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20" hidden="0" customWidth="1"/>
    <x:col min="8" max="8" width="20" hidden="0" customWidth="1"/>
    <x:col min="9" max="9" width="18" hidden="0" customWidth="1"/>
    <x:col min="10" max="10" width="20" hidden="0" customWidth="1"/>
    <x:col min="11" max="11" width="20" hidden="0" customWidth="1"/>
    <x:col min="12" max="12" width="20" hidden="0" customWidth="1"/>
    <x:col min="13" max="13" width="18" hidden="0" customWidth="1"/>
    <x:col min="14" max="14" width="20" hidden="0" customWidth="1"/>
    <x:col min="15" max="15" width="18" hidden="0" customWidth="1"/>
    <x:col min="16" max="16" width="20" hidden="0" customWidth="1"/>
    <x:col min="17" max="17" width="18" hidden="0" customWidth="1"/>
    <x:col min="18" max="18" width="28" hidden="0" customWidth="1"/>
    <x:col min="19" max="19" width="20" hidden="0" customWidth="1"/>
  </x:cols>
  <x:sheetData>
    <x:row r="1" ht="28" customHeight="1">
      <x:c r="A1" s="6" t="str">
        <x:v>MIGRATION SIGN-OFF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</x:row>
    <x:row r="2" ht="30" customHeight="1">
      <x:c r="A2" s="12" t="str">
        <x:v>Record final technical, application, business, security, operations and data acceptance and formally close the migration.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  <x:c r="L2" s="12"/>
      <x:c r="M2" s="12"/>
      <x:c r="N2" s="12"/>
      <x:c r="O2" s="12"/>
      <x:c r="P2" s="12"/>
      <x:c r="Q2" s="12"/>
      <x:c r="R2" s="12"/>
      <x:c r="S2" s="12"/>
    </x:row>
    <x:row r="3">
      <x:c r="A3" s="78" t="str">
        <x:v>MWC Migration Wave &amp; Cutover Workbook • V1.0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</x:row>
    <x:row r="4" ht="36" customHeight="1">
      <x:c r="A4" s="20" t="str">
        <x:v>Sign-Off ID</x:v>
      </x:c>
      <x:c r="B4" s="20" t="str">
        <x:v>Wave ID</x:v>
      </x:c>
      <x:c r="C4" s="20" t="str">
        <x:v>Workload ID</x:v>
      </x:c>
      <x:c r="D4" s="20" t="str">
        <x:v>Technical Validation</x:v>
      </x:c>
      <x:c r="E4" s="20" t="str">
        <x:v>Application Owner Approval</x:v>
      </x:c>
      <x:c r="F4" s="20" t="str">
        <x:v>Business Owner Approval</x:v>
      </x:c>
      <x:c r="G4" s="20" t="str">
        <x:v>Security Approval</x:v>
      </x:c>
      <x:c r="H4" s="20" t="str">
        <x:v>Operations Acceptance</x:v>
      </x:c>
      <x:c r="I4" s="20" t="str">
        <x:v>Data Validation Approval</x:v>
      </x:c>
      <x:c r="J4" s="20" t="str">
        <x:v>Change Closure Confirmed?</x:v>
      </x:c>
      <x:c r="K4" s="20" t="str">
        <x:v>Hypercare Exit Confirmed?</x:v>
      </x:c>
      <x:c r="L4" s="20" t="str">
        <x:v>Decommission Complete / Deferred?</x:v>
      </x:c>
      <x:c r="M4" s="20" t="str">
        <x:v>Open Residual Actions</x:v>
      </x:c>
      <x:c r="N4" s="20" t="str">
        <x:v>Exceptions Accepted</x:v>
      </x:c>
      <x:c r="O4" s="20" t="str">
        <x:v>Final Migration Status</x:v>
      </x:c>
      <x:c r="P4" s="20" t="str">
        <x:v>Final Approver</x:v>
      </x:c>
      <x:c r="Q4" s="20" t="str">
        <x:v>Approval Date</x:v>
      </x:c>
      <x:c r="R4" s="20" t="str">
        <x:v>Comments</x:v>
      </x:c>
      <x:c r="S4" s="20" t="str">
        <x:v>Ready for Final Sign-Off</x:v>
      </x:c>
    </x:row>
    <x:row r="5">
      <x:c r="A5" s="58" t="str">
        <x:v>SIO-003</x:v>
      </x:c>
      <x:c r="B5" s="58" t="str">
        <x:v>WAV-003</x:v>
      </x:c>
      <x:c r="C5" s="58" t="str">
        <x:v>APP-014</x:v>
      </x:c>
      <x:c r="D5" s="58" t="str">
        <x:v>Approved</x:v>
      </x:c>
      <x:c r="E5" s="58" t="str">
        <x:v>Approved</x:v>
      </x:c>
      <x:c r="F5" s="58" t="str">
        <x:v>Approved</x:v>
      </x:c>
      <x:c r="G5" s="58" t="str">
        <x:v>Approved</x:v>
      </x:c>
      <x:c r="H5" s="58" t="str">
        <x:v>Approved</x:v>
      </x:c>
      <x:c r="I5" s="58" t="str">
        <x:v>Approved</x:v>
      </x:c>
      <x:c r="J5" s="58" t="str">
        <x:v>Yes</x:v>
      </x:c>
      <x:c r="K5" s="58" t="str">
        <x:v>Yes</x:v>
      </x:c>
      <x:c r="L5" s="58" t="str">
        <x:v>Complete</x:v>
      </x:c>
      <x:c r="M5" s="58" t="n">
        <x:v>0</x:v>
      </x:c>
      <x:c r="N5" s="58"/>
      <x:c r="O5" s="58" t="str">
        <x:v>Accepted</x:v>
      </x:c>
      <x:c r="P5" s="58" t="str">
        <x:v>Migration Executive</x:v>
      </x:c>
      <x:c r="Q5" s="80" t="n">
        <x:v>46281</x:v>
      </x:c>
      <x:c r="R5" s="58" t="str">
        <x:v>SAMPLE – migration accepted and closed.</x:v>
      </x:c>
      <x:c r="S5" s="84" t="str">
        <x:f>IF(A5="","",IF(AND(D5="Approved",E5="Approved",F5="Approved",OR(G5="Approved",G5="N/A"),H5="Approved",OR(I5="Approved",I5="N/A"),J5="Yes",K5="Yes",OR(L5="Complete",L5="Deferred",L5="N/A")),"YES","NO"))</x:f>
        <x:v>YES</x:v>
      </x:c>
    </x:row>
    <x:row r="6">
      <x:c r="A6" s="26"/>
      <x:c r="B6" s="26"/>
      <x:c r="C6" s="26"/>
      <x:c r="D6" s="26"/>
      <x:c r="E6" s="26"/>
      <x:c r="F6" s="26"/>
      <x:c r="G6" s="26"/>
      <x:c r="H6" s="26"/>
      <x:c r="I6" s="26"/>
      <x:c r="J6" s="26"/>
      <x:c r="K6" s="26"/>
      <x:c r="L6" s="26"/>
      <x:c r="M6" s="26"/>
      <x:c r="N6" s="26"/>
      <x:c r="O6" s="26"/>
      <x:c r="P6" s="26"/>
      <x:c r="Q6" s="81"/>
      <x:c r="R6" s="26"/>
      <x:c r="S6" s="84" t="str">
        <x:f>IF(A6="","",IF(AND(D6="Approved",E6="Approved",F6="Approved",OR(G6="Approved",G6="N/A"),H6="Approved",OR(I6="Approved",I6="N/A"),J6="Yes",K6="Yes",OR(L6="Complete",L6="Deferred",L6="N/A")),"YES","NO"))</x:f>
      </x:c>
    </x:row>
    <x:row r="7">
      <x:c r="A7" s="26"/>
      <x:c r="B7" s="26"/>
      <x:c r="C7" s="26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81"/>
      <x:c r="R7" s="26"/>
      <x:c r="S7" s="84" t="str">
        <x:f>IF(A7="","",IF(AND(D7="Approved",E7="Approved",F7="Approved",OR(G7="Approved",G7="N/A"),H7="Approved",OR(I7="Approved",I7="N/A"),J7="Yes",K7="Yes",OR(L7="Complete",L7="Deferred",L7="N/A")),"YES","NO"))</x:f>
      </x:c>
    </x:row>
    <x:row r="8">
      <x:c r="A8" s="26"/>
      <x:c r="B8" s="26"/>
      <x:c r="C8" s="26"/>
      <x:c r="D8" s="26"/>
      <x:c r="E8" s="26"/>
      <x:c r="F8" s="26"/>
      <x:c r="G8" s="26"/>
      <x:c r="H8" s="26"/>
      <x:c r="I8" s="26"/>
      <x:c r="J8" s="26"/>
      <x:c r="K8" s="26"/>
      <x:c r="L8" s="26"/>
      <x:c r="M8" s="26"/>
      <x:c r="N8" s="26"/>
      <x:c r="O8" s="26"/>
      <x:c r="P8" s="26"/>
      <x:c r="Q8" s="81"/>
      <x:c r="R8" s="26"/>
      <x:c r="S8" s="84" t="str">
        <x:f>IF(A8="","",IF(AND(D8="Approved",E8="Approved",F8="Approved",OR(G8="Approved",G8="N/A"),H8="Approved",OR(I8="Approved",I8="N/A"),J8="Yes",K8="Yes",OR(L8="Complete",L8="Deferred",L8="N/A")),"YES","NO"))</x:f>
      </x:c>
    </x:row>
    <x:row r="9">
      <x:c r="A9" s="26"/>
      <x:c r="B9" s="26"/>
      <x:c r="C9" s="26"/>
      <x:c r="D9" s="26"/>
      <x:c r="E9" s="26"/>
      <x:c r="F9" s="26"/>
      <x:c r="G9" s="26"/>
      <x:c r="H9" s="26"/>
      <x:c r="I9" s="26"/>
      <x:c r="J9" s="26"/>
      <x:c r="K9" s="26"/>
      <x:c r="L9" s="26"/>
      <x:c r="M9" s="26"/>
      <x:c r="N9" s="26"/>
      <x:c r="O9" s="26"/>
      <x:c r="P9" s="26"/>
      <x:c r="Q9" s="81"/>
      <x:c r="R9" s="26"/>
      <x:c r="S9" s="84" t="str">
        <x:f>IF(A9="","",IF(AND(D9="Approved",E9="Approved",F9="Approved",OR(G9="Approved",G9="N/A"),H9="Approved",OR(I9="Approved",I9="N/A"),J9="Yes",K9="Yes",OR(L9="Complete",L9="Deferred",L9="N/A")),"YES","NO"))</x:f>
      </x:c>
    </x:row>
    <x:row r="10">
      <x:c r="A10" s="26"/>
      <x:c r="B10" s="26"/>
      <x:c r="C10" s="26"/>
      <x:c r="D10" s="26"/>
      <x:c r="E10" s="26"/>
      <x:c r="F10" s="26"/>
      <x:c r="G10" s="26"/>
      <x:c r="H10" s="26"/>
      <x:c r="I10" s="26"/>
      <x:c r="J10" s="26"/>
      <x:c r="K10" s="26"/>
      <x:c r="L10" s="26"/>
      <x:c r="M10" s="26"/>
      <x:c r="N10" s="26"/>
      <x:c r="O10" s="26"/>
      <x:c r="P10" s="26"/>
      <x:c r="Q10" s="81"/>
      <x:c r="R10" s="26"/>
      <x:c r="S10" s="84" t="str">
        <x:f>IF(A10="","",IF(AND(D10="Approved",E10="Approved",F10="Approved",OR(G10="Approved",G10="N/A"),H10="Approved",OR(I10="Approved",I10="N/A"),J10="Yes",K10="Yes",OR(L10="Complete",L10="Deferred",L10="N/A")),"YES","NO"))</x:f>
      </x:c>
    </x:row>
    <x:row r="11">
      <x:c r="A11" s="26"/>
      <x:c r="B11" s="26"/>
      <x:c r="C11" s="26"/>
      <x:c r="D11" s="26"/>
      <x:c r="E11" s="26"/>
      <x:c r="F11" s="26"/>
      <x:c r="G11" s="26"/>
      <x:c r="H11" s="26"/>
      <x:c r="I11" s="26"/>
      <x:c r="J11" s="26"/>
      <x:c r="K11" s="26"/>
      <x:c r="L11" s="26"/>
      <x:c r="M11" s="26"/>
      <x:c r="N11" s="26"/>
      <x:c r="O11" s="26"/>
      <x:c r="P11" s="26"/>
      <x:c r="Q11" s="81"/>
      <x:c r="R11" s="26"/>
      <x:c r="S11" s="84" t="str">
        <x:f>IF(A11="","",IF(AND(D11="Approved",E11="Approved",F11="Approved",OR(G11="Approved",G11="N/A"),H11="Approved",OR(I11="Approved",I11="N/A"),J11="Yes",K11="Yes",OR(L11="Complete",L11="Deferred",L11="N/A")),"YES","NO"))</x:f>
      </x:c>
    </x:row>
    <x:row r="12">
      <x:c r="A12" s="26"/>
      <x:c r="B12" s="26"/>
      <x:c r="C12" s="26"/>
      <x:c r="D12" s="26"/>
      <x:c r="E12" s="26"/>
      <x:c r="F12" s="26"/>
      <x:c r="G12" s="26"/>
      <x:c r="H12" s="26"/>
      <x:c r="I12" s="26"/>
      <x:c r="J12" s="26"/>
      <x:c r="K12" s="26"/>
      <x:c r="L12" s="26"/>
      <x:c r="M12" s="26"/>
      <x:c r="N12" s="26"/>
      <x:c r="O12" s="26"/>
      <x:c r="P12" s="26"/>
      <x:c r="Q12" s="81"/>
      <x:c r="R12" s="26"/>
      <x:c r="S12" s="84" t="str">
        <x:f>IF(A12="","",IF(AND(D12="Approved",E12="Approved",F12="Approved",OR(G12="Approved",G12="N/A"),H12="Approved",OR(I12="Approved",I12="N/A"),J12="Yes",K12="Yes",OR(L12="Complete",L12="Deferred",L12="N/A")),"YES","NO"))</x:f>
      </x:c>
    </x:row>
    <x:row r="13">
      <x:c r="A13" s="26"/>
      <x:c r="B13" s="26"/>
      <x:c r="C13" s="26"/>
      <x:c r="D13" s="26"/>
      <x:c r="E13" s="26"/>
      <x:c r="F13" s="26"/>
      <x:c r="G13" s="26"/>
      <x:c r="H13" s="26"/>
      <x:c r="I13" s="26"/>
      <x:c r="J13" s="26"/>
      <x:c r="K13" s="26"/>
      <x:c r="L13" s="26"/>
      <x:c r="M13" s="26"/>
      <x:c r="N13" s="26"/>
      <x:c r="O13" s="26"/>
      <x:c r="P13" s="26"/>
      <x:c r="Q13" s="81"/>
      <x:c r="R13" s="26"/>
      <x:c r="S13" s="84" t="str">
        <x:f>IF(A13="","",IF(AND(D13="Approved",E13="Approved",F13="Approved",OR(G13="Approved",G13="N/A"),H13="Approved",OR(I13="Approved",I13="N/A"),J13="Yes",K13="Yes",OR(L13="Complete",L13="Deferred",L13="N/A")),"YES","NO"))</x:f>
      </x:c>
    </x:row>
    <x:row r="14">
      <x:c r="A14" s="26"/>
      <x:c r="B14" s="26"/>
      <x:c r="C14" s="26"/>
      <x:c r="D14" s="26"/>
      <x:c r="E14" s="26"/>
      <x:c r="F14" s="26"/>
      <x:c r="G14" s="26"/>
      <x:c r="H14" s="26"/>
      <x:c r="I14" s="26"/>
      <x:c r="J14" s="26"/>
      <x:c r="K14" s="26"/>
      <x:c r="L14" s="26"/>
      <x:c r="M14" s="26"/>
      <x:c r="N14" s="26"/>
      <x:c r="O14" s="26"/>
      <x:c r="P14" s="26"/>
      <x:c r="Q14" s="81"/>
      <x:c r="R14" s="26"/>
      <x:c r="S14" s="84" t="str">
        <x:f>IF(A14="","",IF(AND(D14="Approved",E14="Approved",F14="Approved",OR(G14="Approved",G14="N/A"),H14="Approved",OR(I14="Approved",I14="N/A"),J14="Yes",K14="Yes",OR(L14="Complete",L14="Deferred",L14="N/A")),"YES","NO"))</x:f>
      </x:c>
    </x:row>
    <x:row r="15">
      <x:c r="A15" s="26"/>
      <x:c r="B15" s="26"/>
      <x:c r="C15" s="26"/>
      <x:c r="D15" s="26"/>
      <x:c r="E15" s="26"/>
      <x:c r="F15" s="26"/>
      <x:c r="G15" s="26"/>
      <x:c r="H15" s="26"/>
      <x:c r="I15" s="26"/>
      <x:c r="J15" s="26"/>
      <x:c r="K15" s="26"/>
      <x:c r="L15" s="26"/>
      <x:c r="M15" s="26"/>
      <x:c r="N15" s="26"/>
      <x:c r="O15" s="26"/>
      <x:c r="P15" s="26"/>
      <x:c r="Q15" s="81"/>
      <x:c r="R15" s="26"/>
      <x:c r="S15" s="84" t="str">
        <x:f>IF(A15="","",IF(AND(D15="Approved",E15="Approved",F15="Approved",OR(G15="Approved",G15="N/A"),H15="Approved",OR(I15="Approved",I15="N/A"),J15="Yes",K15="Yes",OR(L15="Complete",L15="Deferred",L15="N/A")),"YES","NO"))</x:f>
      </x:c>
    </x:row>
    <x:row r="16">
      <x:c r="A16" s="26"/>
      <x:c r="B16" s="26"/>
      <x:c r="C16" s="26"/>
      <x:c r="D16" s="26"/>
      <x:c r="E16" s="26"/>
      <x:c r="F16" s="26"/>
      <x:c r="G16" s="26"/>
      <x:c r="H16" s="26"/>
      <x:c r="I16" s="26"/>
      <x:c r="J16" s="26"/>
      <x:c r="K16" s="26"/>
      <x:c r="L16" s="26"/>
      <x:c r="M16" s="26"/>
      <x:c r="N16" s="26"/>
      <x:c r="O16" s="26"/>
      <x:c r="P16" s="26"/>
      <x:c r="Q16" s="81"/>
      <x:c r="R16" s="26"/>
      <x:c r="S16" s="84" t="str">
        <x:f>IF(A16="","",IF(AND(D16="Approved",E16="Approved",F16="Approved",OR(G16="Approved",G16="N/A"),H16="Approved",OR(I16="Approved",I16="N/A"),J16="Yes",K16="Yes",OR(L16="Complete",L16="Deferred",L16="N/A")),"YES","NO"))</x:f>
      </x:c>
    </x:row>
    <x:row r="17">
      <x:c r="A17" s="26"/>
      <x:c r="B17" s="26"/>
      <x:c r="C17" s="26"/>
      <x:c r="D17" s="26"/>
      <x:c r="E17" s="26"/>
      <x:c r="F17" s="26"/>
      <x:c r="G17" s="26"/>
      <x:c r="H17" s="26"/>
      <x:c r="I17" s="26"/>
      <x:c r="J17" s="26"/>
      <x:c r="K17" s="26"/>
      <x:c r="L17" s="26"/>
      <x:c r="M17" s="26"/>
      <x:c r="N17" s="26"/>
      <x:c r="O17" s="26"/>
      <x:c r="P17" s="26"/>
      <x:c r="Q17" s="81"/>
      <x:c r="R17" s="26"/>
      <x:c r="S17" s="84" t="str">
        <x:f>IF(A17="","",IF(AND(D17="Approved",E17="Approved",F17="Approved",OR(G17="Approved",G17="N/A"),H17="Approved",OR(I17="Approved",I17="N/A"),J17="Yes",K17="Yes",OR(L17="Complete",L17="Deferred",L17="N/A")),"YES","NO"))</x:f>
      </x:c>
    </x:row>
    <x:row r="18">
      <x:c r="A18" s="26"/>
      <x:c r="B18" s="26"/>
      <x:c r="C18" s="26"/>
      <x:c r="D18" s="26"/>
      <x:c r="E18" s="26"/>
      <x:c r="F18" s="26"/>
      <x:c r="G18" s="26"/>
      <x:c r="H18" s="26"/>
      <x:c r="I18" s="26"/>
      <x:c r="J18" s="26"/>
      <x:c r="K18" s="26"/>
      <x:c r="L18" s="26"/>
      <x:c r="M18" s="26"/>
      <x:c r="N18" s="26"/>
      <x:c r="O18" s="26"/>
      <x:c r="P18" s="26"/>
      <x:c r="Q18" s="81"/>
      <x:c r="R18" s="26"/>
      <x:c r="S18" s="84" t="str">
        <x:f>IF(A18="","",IF(AND(D18="Approved",E18="Approved",F18="Approved",OR(G18="Approved",G18="N/A"),H18="Approved",OR(I18="Approved",I18="N/A"),J18="Yes",K18="Yes",OR(L18="Complete",L18="Deferred",L18="N/A")),"YES","NO"))</x:f>
      </x:c>
    </x:row>
    <x:row r="19">
      <x:c r="A19" s="26"/>
      <x:c r="B19" s="26"/>
      <x:c r="C19" s="26"/>
      <x:c r="D19" s="26"/>
      <x:c r="E19" s="26"/>
      <x:c r="F19" s="26"/>
      <x:c r="G19" s="26"/>
      <x:c r="H19" s="26"/>
      <x:c r="I19" s="26"/>
      <x:c r="J19" s="26"/>
      <x:c r="K19" s="26"/>
      <x:c r="L19" s="26"/>
      <x:c r="M19" s="26"/>
      <x:c r="N19" s="26"/>
      <x:c r="O19" s="26"/>
      <x:c r="P19" s="26"/>
      <x:c r="Q19" s="81"/>
      <x:c r="R19" s="26"/>
      <x:c r="S19" s="84" t="str">
        <x:f>IF(A19="","",IF(AND(D19="Approved",E19="Approved",F19="Approved",OR(G19="Approved",G19="N/A"),H19="Approved",OR(I19="Approved",I19="N/A"),J19="Yes",K19="Yes",OR(L19="Complete",L19="Deferred",L19="N/A")),"YES","NO"))</x:f>
      </x:c>
    </x:row>
    <x:row r="20">
      <x:c r="A20" s="26"/>
      <x:c r="B20" s="26"/>
      <x:c r="C20" s="26"/>
      <x:c r="D20" s="26"/>
      <x:c r="E20" s="26"/>
      <x:c r="F20" s="26"/>
      <x:c r="G20" s="26"/>
      <x:c r="H20" s="26"/>
      <x:c r="I20" s="26"/>
      <x:c r="J20" s="26"/>
      <x:c r="K20" s="26"/>
      <x:c r="L20" s="26"/>
      <x:c r="M20" s="26"/>
      <x:c r="N20" s="26"/>
      <x:c r="O20" s="26"/>
      <x:c r="P20" s="26"/>
      <x:c r="Q20" s="81"/>
      <x:c r="R20" s="26"/>
      <x:c r="S20" s="84" t="str">
        <x:f>IF(A20="","",IF(AND(D20="Approved",E20="Approved",F20="Approved",OR(G20="Approved",G20="N/A"),H20="Approved",OR(I20="Approved",I20="N/A"),J20="Yes",K20="Yes",OR(L20="Complete",L20="Deferred",L20="N/A")),"YES","NO"))</x:f>
      </x:c>
    </x:row>
    <x:row r="21">
      <x:c r="A21" s="26"/>
      <x:c r="B21" s="26"/>
      <x:c r="C21" s="26"/>
      <x:c r="D21" s="26"/>
      <x:c r="E21" s="26"/>
      <x:c r="F21" s="26"/>
      <x:c r="G21" s="26"/>
      <x:c r="H21" s="26"/>
      <x:c r="I21" s="26"/>
      <x:c r="J21" s="26"/>
      <x:c r="K21" s="26"/>
      <x:c r="L21" s="26"/>
      <x:c r="M21" s="26"/>
      <x:c r="N21" s="26"/>
      <x:c r="O21" s="26"/>
      <x:c r="P21" s="26"/>
      <x:c r="Q21" s="81"/>
      <x:c r="R21" s="26"/>
      <x:c r="S21" s="84" t="str">
        <x:f>IF(A21="","",IF(AND(D21="Approved",E21="Approved",F21="Approved",OR(G21="Approved",G21="N/A"),H21="Approved",OR(I21="Approved",I21="N/A"),J21="Yes",K21="Yes",OR(L21="Complete",L21="Deferred",L21="N/A")),"YES","NO"))</x:f>
      </x:c>
    </x:row>
    <x:row r="22">
      <x:c r="A22" s="26"/>
      <x:c r="B22" s="26"/>
      <x:c r="C22" s="26"/>
      <x:c r="D22" s="26"/>
      <x:c r="E22" s="26"/>
      <x:c r="F22" s="26"/>
      <x:c r="G22" s="26"/>
      <x:c r="H22" s="26"/>
      <x:c r="I22" s="26"/>
      <x:c r="J22" s="26"/>
      <x:c r="K22" s="26"/>
      <x:c r="L22" s="26"/>
      <x:c r="M22" s="26"/>
      <x:c r="N22" s="26"/>
      <x:c r="O22" s="26"/>
      <x:c r="P22" s="26"/>
      <x:c r="Q22" s="81"/>
      <x:c r="R22" s="26"/>
      <x:c r="S22" s="84" t="str">
        <x:f>IF(A22="","",IF(AND(D22="Approved",E22="Approved",F22="Approved",OR(G22="Approved",G22="N/A"),H22="Approved",OR(I22="Approved",I22="N/A"),J22="Yes",K22="Yes",OR(L22="Complete",L22="Deferred",L22="N/A")),"YES","NO"))</x:f>
      </x:c>
    </x:row>
    <x:row r="23">
      <x:c r="A23" s="26"/>
      <x:c r="B23" s="26"/>
      <x:c r="C23" s="26"/>
      <x:c r="D23" s="26"/>
      <x:c r="E23" s="26"/>
      <x:c r="F23" s="26"/>
      <x:c r="G23" s="26"/>
      <x:c r="H23" s="26"/>
      <x:c r="I23" s="26"/>
      <x:c r="J23" s="26"/>
      <x:c r="K23" s="26"/>
      <x:c r="L23" s="26"/>
      <x:c r="M23" s="26"/>
      <x:c r="N23" s="26"/>
      <x:c r="O23" s="26"/>
      <x:c r="P23" s="26"/>
      <x:c r="Q23" s="81"/>
      <x:c r="R23" s="26"/>
      <x:c r="S23" s="84" t="str">
        <x:f>IF(A23="","",IF(AND(D23="Approved",E23="Approved",F23="Approved",OR(G23="Approved",G23="N/A"),H23="Approved",OR(I23="Approved",I23="N/A"),J23="Yes",K23="Yes",OR(L23="Complete",L23="Deferred",L23="N/A")),"YES","NO"))</x:f>
      </x:c>
    </x:row>
    <x:row r="24">
      <x:c r="A24" s="26"/>
      <x:c r="B24" s="26"/>
      <x:c r="C24" s="26"/>
      <x:c r="D24" s="26"/>
      <x:c r="E24" s="26"/>
      <x:c r="F24" s="26"/>
      <x:c r="G24" s="26"/>
      <x:c r="H24" s="26"/>
      <x:c r="I24" s="26"/>
      <x:c r="J24" s="26"/>
      <x:c r="K24" s="26"/>
      <x:c r="L24" s="26"/>
      <x:c r="M24" s="26"/>
      <x:c r="N24" s="26"/>
      <x:c r="O24" s="26"/>
      <x:c r="P24" s="26"/>
      <x:c r="Q24" s="81"/>
      <x:c r="R24" s="26"/>
      <x:c r="S24" s="84" t="str">
        <x:f>IF(A24="","",IF(AND(D24="Approved",E24="Approved",F24="Approved",OR(G24="Approved",G24="N/A"),H24="Approved",OR(I24="Approved",I24="N/A"),J24="Yes",K24="Yes",OR(L24="Complete",L24="Deferred",L24="N/A")),"YES","NO"))</x:f>
      </x:c>
    </x:row>
    <x:row r="25">
      <x:c r="A25" s="26"/>
      <x:c r="B25" s="26"/>
      <x:c r="C25" s="26"/>
      <x:c r="D25" s="26"/>
      <x:c r="E25" s="26"/>
      <x:c r="F25" s="26"/>
      <x:c r="G25" s="26"/>
      <x:c r="H25" s="26"/>
      <x:c r="I25" s="26"/>
      <x:c r="J25" s="26"/>
      <x:c r="K25" s="26"/>
      <x:c r="L25" s="26"/>
      <x:c r="M25" s="26"/>
      <x:c r="N25" s="26"/>
      <x:c r="O25" s="26"/>
      <x:c r="P25" s="26"/>
      <x:c r="Q25" s="81"/>
      <x:c r="R25" s="26"/>
      <x:c r="S25" s="84" t="str">
        <x:f>IF(A25="","",IF(AND(D25="Approved",E25="Approved",F25="Approved",OR(G25="Approved",G25="N/A"),H25="Approved",OR(I25="Approved",I25="N/A"),J25="Yes",K25="Yes",OR(L25="Complete",L25="Deferred",L25="N/A")),"YES","NO"))</x:f>
      </x:c>
    </x:row>
    <x:row r="26">
      <x:c r="A26" s="26"/>
      <x:c r="B26" s="26"/>
      <x:c r="C26" s="26"/>
      <x:c r="D26" s="26"/>
      <x:c r="E26" s="26"/>
      <x:c r="F26" s="26"/>
      <x:c r="G26" s="26"/>
      <x:c r="H26" s="26"/>
      <x:c r="I26" s="26"/>
      <x:c r="J26" s="26"/>
      <x:c r="K26" s="26"/>
      <x:c r="L26" s="26"/>
      <x:c r="M26" s="26"/>
      <x:c r="N26" s="26"/>
      <x:c r="O26" s="26"/>
      <x:c r="P26" s="26"/>
      <x:c r="Q26" s="81"/>
      <x:c r="R26" s="26"/>
      <x:c r="S26" s="84" t="str">
        <x:f>IF(A26="","",IF(AND(D26="Approved",E26="Approved",F26="Approved",OR(G26="Approved",G26="N/A"),H26="Approved",OR(I26="Approved",I26="N/A"),J26="Yes",K26="Yes",OR(L26="Complete",L26="Deferred",L26="N/A")),"YES","NO"))</x:f>
      </x:c>
    </x:row>
    <x:row r="27">
      <x:c r="A27" s="26"/>
      <x:c r="B27" s="26"/>
      <x:c r="C27" s="26"/>
      <x:c r="D27" s="26"/>
      <x:c r="E27" s="26"/>
      <x:c r="F27" s="26"/>
      <x:c r="G27" s="26"/>
      <x:c r="H27" s="26"/>
      <x:c r="I27" s="26"/>
      <x:c r="J27" s="26"/>
      <x:c r="K27" s="26"/>
      <x:c r="L27" s="26"/>
      <x:c r="M27" s="26"/>
      <x:c r="N27" s="26"/>
      <x:c r="O27" s="26"/>
      <x:c r="P27" s="26"/>
      <x:c r="Q27" s="81"/>
      <x:c r="R27" s="26"/>
      <x:c r="S27" s="84" t="str">
        <x:f>IF(A27="","",IF(AND(D27="Approved",E27="Approved",F27="Approved",OR(G27="Approved",G27="N/A"),H27="Approved",OR(I27="Approved",I27="N/A"),J27="Yes",K27="Yes",OR(L27="Complete",L27="Deferred",L27="N/A")),"YES","NO"))</x:f>
      </x:c>
    </x:row>
    <x:row r="28">
      <x:c r="A28" s="26"/>
      <x:c r="B28" s="26"/>
      <x:c r="C28" s="26"/>
      <x:c r="D28" s="26"/>
      <x:c r="E28" s="26"/>
      <x:c r="F28" s="26"/>
      <x:c r="G28" s="26"/>
      <x:c r="H28" s="26"/>
      <x:c r="I28" s="26"/>
      <x:c r="J28" s="26"/>
      <x:c r="K28" s="26"/>
      <x:c r="L28" s="26"/>
      <x:c r="M28" s="26"/>
      <x:c r="N28" s="26"/>
      <x:c r="O28" s="26"/>
      <x:c r="P28" s="26"/>
      <x:c r="Q28" s="81"/>
      <x:c r="R28" s="26"/>
      <x:c r="S28" s="84" t="str">
        <x:f>IF(A28="","",IF(AND(D28="Approved",E28="Approved",F28="Approved",OR(G28="Approved",G28="N/A"),H28="Approved",OR(I28="Approved",I28="N/A"),J28="Yes",K28="Yes",OR(L28="Complete",L28="Deferred",L28="N/A")),"YES","NO"))</x:f>
      </x:c>
    </x:row>
    <x:row r="29">
      <x:c r="A29" s="26"/>
      <x:c r="B29" s="26"/>
      <x:c r="C29" s="26"/>
      <x:c r="D29" s="26"/>
      <x:c r="E29" s="26"/>
      <x:c r="F29" s="26"/>
      <x:c r="G29" s="26"/>
      <x:c r="H29" s="26"/>
      <x:c r="I29" s="26"/>
      <x:c r="J29" s="26"/>
      <x:c r="K29" s="26"/>
      <x:c r="L29" s="26"/>
      <x:c r="M29" s="26"/>
      <x:c r="N29" s="26"/>
      <x:c r="O29" s="26"/>
      <x:c r="P29" s="26"/>
      <x:c r="Q29" s="81"/>
      <x:c r="R29" s="26"/>
      <x:c r="S29" s="84" t="str">
        <x:f>IF(A29="","",IF(AND(D29="Approved",E29="Approved",F29="Approved",OR(G29="Approved",G29="N/A"),H29="Approved",OR(I29="Approved",I29="N/A"),J29="Yes",K29="Yes",OR(L29="Complete",L29="Deferred",L29="N/A")),"YES","NO"))</x:f>
      </x:c>
    </x:row>
    <x:row r="30">
      <x:c r="A30" s="26"/>
      <x:c r="B30" s="26"/>
      <x:c r="C30" s="26"/>
      <x:c r="D30" s="26"/>
      <x:c r="E30" s="26"/>
      <x:c r="F30" s="26"/>
      <x:c r="G30" s="26"/>
      <x:c r="H30" s="26"/>
      <x:c r="I30" s="26"/>
      <x:c r="J30" s="26"/>
      <x:c r="K30" s="26"/>
      <x:c r="L30" s="26"/>
      <x:c r="M30" s="26"/>
      <x:c r="N30" s="26"/>
      <x:c r="O30" s="26"/>
      <x:c r="P30" s="26"/>
      <x:c r="Q30" s="81"/>
      <x:c r="R30" s="26"/>
      <x:c r="S30" s="84" t="str">
        <x:f>IF(A30="","",IF(AND(D30="Approved",E30="Approved",F30="Approved",OR(G30="Approved",G30="N/A"),H30="Approved",OR(I30="Approved",I30="N/A"),J30="Yes",K30="Yes",OR(L30="Complete",L30="Deferred",L30="N/A")),"YES","NO"))</x:f>
      </x:c>
    </x:row>
    <x:row r="31">
      <x:c r="A31" s="26"/>
      <x:c r="B31" s="26"/>
      <x:c r="C31" s="26"/>
      <x:c r="D31" s="26"/>
      <x:c r="E31" s="26"/>
      <x:c r="F31" s="26"/>
      <x:c r="G31" s="26"/>
      <x:c r="H31" s="26"/>
      <x:c r="I31" s="26"/>
      <x:c r="J31" s="26"/>
      <x:c r="K31" s="26"/>
      <x:c r="L31" s="26"/>
      <x:c r="M31" s="26"/>
      <x:c r="N31" s="26"/>
      <x:c r="O31" s="26"/>
      <x:c r="P31" s="26"/>
      <x:c r="Q31" s="81"/>
      <x:c r="R31" s="26"/>
      <x:c r="S31" s="84" t="str">
        <x:f>IF(A31="","",IF(AND(D31="Approved",E31="Approved",F31="Approved",OR(G31="Approved",G31="N/A"),H31="Approved",OR(I31="Approved",I31="N/A"),J31="Yes",K31="Yes",OR(L31="Complete",L31="Deferred",L31="N/A")),"YES","NO"))</x:f>
      </x:c>
    </x:row>
    <x:row r="32">
      <x:c r="A32" s="26"/>
      <x:c r="B32" s="26"/>
      <x:c r="C32" s="26"/>
      <x:c r="D32" s="26"/>
      <x:c r="E32" s="26"/>
      <x:c r="F32" s="26"/>
      <x:c r="G32" s="26"/>
      <x:c r="H32" s="26"/>
      <x:c r="I32" s="26"/>
      <x:c r="J32" s="26"/>
      <x:c r="K32" s="26"/>
      <x:c r="L32" s="26"/>
      <x:c r="M32" s="26"/>
      <x:c r="N32" s="26"/>
      <x:c r="O32" s="26"/>
      <x:c r="P32" s="26"/>
      <x:c r="Q32" s="81"/>
      <x:c r="R32" s="26"/>
      <x:c r="S32" s="84" t="str">
        <x:f>IF(A32="","",IF(AND(D32="Approved",E32="Approved",F32="Approved",OR(G32="Approved",G32="N/A"),H32="Approved",OR(I32="Approved",I32="N/A"),J32="Yes",K32="Yes",OR(L32="Complete",L32="Deferred",L32="N/A")),"YES","NO"))</x:f>
      </x:c>
    </x:row>
    <x:row r="33">
      <x:c r="A33" s="26"/>
      <x:c r="B33" s="26"/>
      <x:c r="C33" s="26"/>
      <x:c r="D33" s="26"/>
      <x:c r="E33" s="26"/>
      <x:c r="F33" s="26"/>
      <x:c r="G33" s="26"/>
      <x:c r="H33" s="26"/>
      <x:c r="I33" s="26"/>
      <x:c r="J33" s="26"/>
      <x:c r="K33" s="26"/>
      <x:c r="L33" s="26"/>
      <x:c r="M33" s="26"/>
      <x:c r="N33" s="26"/>
      <x:c r="O33" s="26"/>
      <x:c r="P33" s="26"/>
      <x:c r="Q33" s="81"/>
      <x:c r="R33" s="26"/>
      <x:c r="S33" s="84" t="str">
        <x:f>IF(A33="","",IF(AND(D33="Approved",E33="Approved",F33="Approved",OR(G33="Approved",G33="N/A"),H33="Approved",OR(I33="Approved",I33="N/A"),J33="Yes",K33="Yes",OR(L33="Complete",L33="Deferred",L33="N/A")),"YES","NO"))</x:f>
      </x:c>
    </x:row>
    <x:row r="34">
      <x:c r="A34" s="26"/>
      <x:c r="B34" s="26"/>
      <x:c r="C34" s="26"/>
      <x:c r="D34" s="26"/>
      <x:c r="E34" s="26"/>
      <x:c r="F34" s="26"/>
      <x:c r="G34" s="26"/>
      <x:c r="H34" s="26"/>
      <x:c r="I34" s="26"/>
      <x:c r="J34" s="26"/>
      <x:c r="K34" s="26"/>
      <x:c r="L34" s="26"/>
      <x:c r="M34" s="26"/>
      <x:c r="N34" s="26"/>
      <x:c r="O34" s="26"/>
      <x:c r="P34" s="26"/>
      <x:c r="Q34" s="81"/>
      <x:c r="R34" s="26"/>
      <x:c r="S34" s="84" t="str">
        <x:f>IF(A34="","",IF(AND(D34="Approved",E34="Approved",F34="Approved",OR(G34="Approved",G34="N/A"),H34="Approved",OR(I34="Approved",I34="N/A"),J34="Yes",K34="Yes",OR(L34="Complete",L34="Deferred",L34="N/A")),"YES","NO"))</x:f>
      </x:c>
    </x:row>
    <x:row r="35">
      <x:c r="A35" s="26"/>
      <x:c r="B35" s="26"/>
      <x:c r="C35" s="26"/>
      <x:c r="D35" s="26"/>
      <x:c r="E35" s="26"/>
      <x:c r="F35" s="26"/>
      <x:c r="G35" s="26"/>
      <x:c r="H35" s="26"/>
      <x:c r="I35" s="26"/>
      <x:c r="J35" s="26"/>
      <x:c r="K35" s="26"/>
      <x:c r="L35" s="26"/>
      <x:c r="M35" s="26"/>
      <x:c r="N35" s="26"/>
      <x:c r="O35" s="26"/>
      <x:c r="P35" s="26"/>
      <x:c r="Q35" s="81"/>
      <x:c r="R35" s="26"/>
      <x:c r="S35" s="84" t="str">
        <x:f>IF(A35="","",IF(AND(D35="Approved",E35="Approved",F35="Approved",OR(G35="Approved",G35="N/A"),H35="Approved",OR(I35="Approved",I35="N/A"),J35="Yes",K35="Yes",OR(L35="Complete",L35="Deferred",L35="N/A")),"YES","NO"))</x:f>
      </x:c>
    </x:row>
    <x:row r="36">
      <x:c r="A36" s="26"/>
      <x:c r="B36" s="26"/>
      <x:c r="C36" s="26"/>
      <x:c r="D36" s="26"/>
      <x:c r="E36" s="26"/>
      <x:c r="F36" s="26"/>
      <x:c r="G36" s="26"/>
      <x:c r="H36" s="26"/>
      <x:c r="I36" s="26"/>
      <x:c r="J36" s="26"/>
      <x:c r="K36" s="26"/>
      <x:c r="L36" s="26"/>
      <x:c r="M36" s="26"/>
      <x:c r="N36" s="26"/>
      <x:c r="O36" s="26"/>
      <x:c r="P36" s="26"/>
      <x:c r="Q36" s="81"/>
      <x:c r="R36" s="26"/>
      <x:c r="S36" s="84" t="str">
        <x:f>IF(A36="","",IF(AND(D36="Approved",E36="Approved",F36="Approved",OR(G36="Approved",G36="N/A"),H36="Approved",OR(I36="Approved",I36="N/A"),J36="Yes",K36="Yes",OR(L36="Complete",L36="Deferred",L36="N/A")),"YES","NO"))</x:f>
      </x:c>
    </x:row>
    <x:row r="37">
      <x:c r="A37" s="26"/>
      <x:c r="B37" s="26"/>
      <x:c r="C37" s="26"/>
      <x:c r="D37" s="26"/>
      <x:c r="E37" s="26"/>
      <x:c r="F37" s="26"/>
      <x:c r="G37" s="26"/>
      <x:c r="H37" s="26"/>
      <x:c r="I37" s="26"/>
      <x:c r="J37" s="26"/>
      <x:c r="K37" s="26"/>
      <x:c r="L37" s="26"/>
      <x:c r="M37" s="26"/>
      <x:c r="N37" s="26"/>
      <x:c r="O37" s="26"/>
      <x:c r="P37" s="26"/>
      <x:c r="Q37" s="81"/>
      <x:c r="R37" s="26"/>
      <x:c r="S37" s="84" t="str">
        <x:f>IF(A37="","",IF(AND(D37="Approved",E37="Approved",F37="Approved",OR(G37="Approved",G37="N/A"),H37="Approved",OR(I37="Approved",I37="N/A"),J37="Yes",K37="Yes",OR(L37="Complete",L37="Deferred",L37="N/A")),"YES","NO"))</x:f>
      </x:c>
    </x:row>
    <x:row r="38">
      <x:c r="A38" s="26"/>
      <x:c r="B38" s="26"/>
      <x:c r="C38" s="26"/>
      <x:c r="D38" s="26"/>
      <x:c r="E38" s="26"/>
      <x:c r="F38" s="26"/>
      <x:c r="G38" s="26"/>
      <x:c r="H38" s="26"/>
      <x:c r="I38" s="26"/>
      <x:c r="J38" s="26"/>
      <x:c r="K38" s="26"/>
      <x:c r="L38" s="26"/>
      <x:c r="M38" s="26"/>
      <x:c r="N38" s="26"/>
      <x:c r="O38" s="26"/>
      <x:c r="P38" s="26"/>
      <x:c r="Q38" s="81"/>
      <x:c r="R38" s="26"/>
      <x:c r="S38" s="84" t="str">
        <x:f>IF(A38="","",IF(AND(D38="Approved",E38="Approved",F38="Approved",OR(G38="Approved",G38="N/A"),H38="Approved",OR(I38="Approved",I38="N/A"),J38="Yes",K38="Yes",OR(L38="Complete",L38="Deferred",L38="N/A")),"YES","NO"))</x:f>
      </x:c>
    </x:row>
    <x:row r="39">
      <x:c r="A39" s="26"/>
      <x:c r="B39" s="26"/>
      <x:c r="C39" s="26"/>
      <x:c r="D39" s="26"/>
      <x:c r="E39" s="26"/>
      <x:c r="F39" s="26"/>
      <x:c r="G39" s="26"/>
      <x:c r="H39" s="26"/>
      <x:c r="I39" s="26"/>
      <x:c r="J39" s="26"/>
      <x:c r="K39" s="26"/>
      <x:c r="L39" s="26"/>
      <x:c r="M39" s="26"/>
      <x:c r="N39" s="26"/>
      <x:c r="O39" s="26"/>
      <x:c r="P39" s="26"/>
      <x:c r="Q39" s="81"/>
      <x:c r="R39" s="26"/>
      <x:c r="S39" s="84" t="str">
        <x:f>IF(A39="","",IF(AND(D39="Approved",E39="Approved",F39="Approved",OR(G39="Approved",G39="N/A"),H39="Approved",OR(I39="Approved",I39="N/A"),J39="Yes",K39="Yes",OR(L39="Complete",L39="Deferred",L39="N/A")),"YES","NO"))</x:f>
      </x:c>
    </x:row>
    <x:row r="40">
      <x:c r="A40" s="26"/>
      <x:c r="B40" s="26"/>
      <x:c r="C40" s="26"/>
      <x:c r="D40" s="26"/>
      <x:c r="E40" s="26"/>
      <x:c r="F40" s="26"/>
      <x:c r="G40" s="26"/>
      <x:c r="H40" s="26"/>
      <x:c r="I40" s="26"/>
      <x:c r="J40" s="26"/>
      <x:c r="K40" s="26"/>
      <x:c r="L40" s="26"/>
      <x:c r="M40" s="26"/>
      <x:c r="N40" s="26"/>
      <x:c r="O40" s="26"/>
      <x:c r="P40" s="26"/>
      <x:c r="Q40" s="81"/>
      <x:c r="R40" s="26"/>
      <x:c r="S40" s="84" t="str">
        <x:f>IF(A40="","",IF(AND(D40="Approved",E40="Approved",F40="Approved",OR(G40="Approved",G40="N/A"),H40="Approved",OR(I40="Approved",I40="N/A"),J40="Yes",K40="Yes",OR(L40="Complete",L40="Deferred",L40="N/A")),"YES","NO"))</x:f>
      </x:c>
    </x:row>
    <x:row r="41">
      <x:c r="A41" s="26"/>
      <x:c r="B41" s="26"/>
      <x:c r="C41" s="26"/>
      <x:c r="D41" s="26"/>
      <x:c r="E41" s="26"/>
      <x:c r="F41" s="26"/>
      <x:c r="G41" s="26"/>
      <x:c r="H41" s="26"/>
      <x:c r="I41" s="26"/>
      <x:c r="J41" s="26"/>
      <x:c r="K41" s="26"/>
      <x:c r="L41" s="26"/>
      <x:c r="M41" s="26"/>
      <x:c r="N41" s="26"/>
      <x:c r="O41" s="26"/>
      <x:c r="P41" s="26"/>
      <x:c r="Q41" s="81"/>
      <x:c r="R41" s="26"/>
      <x:c r="S41" s="84" t="str">
        <x:f>IF(A41="","",IF(AND(D41="Approved",E41="Approved",F41="Approved",OR(G41="Approved",G41="N/A"),H41="Approved",OR(I41="Approved",I41="N/A"),J41="Yes",K41="Yes",OR(L41="Complete",L41="Deferred",L41="N/A")),"YES","NO"))</x:f>
      </x:c>
    </x:row>
    <x:row r="42">
      <x:c r="A42" s="26"/>
      <x:c r="B42" s="26"/>
      <x:c r="C42" s="26"/>
      <x:c r="D42" s="26"/>
      <x:c r="E42" s="26"/>
      <x:c r="F42" s="26"/>
      <x:c r="G42" s="26"/>
      <x:c r="H42" s="26"/>
      <x:c r="I42" s="26"/>
      <x:c r="J42" s="26"/>
      <x:c r="K42" s="26"/>
      <x:c r="L42" s="26"/>
      <x:c r="M42" s="26"/>
      <x:c r="N42" s="26"/>
      <x:c r="O42" s="26"/>
      <x:c r="P42" s="26"/>
      <x:c r="Q42" s="81"/>
      <x:c r="R42" s="26"/>
      <x:c r="S42" s="84" t="str">
        <x:f>IF(A42="","",IF(AND(D42="Approved",E42="Approved",F42="Approved",OR(G42="Approved",G42="N/A"),H42="Approved",OR(I42="Approved",I42="N/A"),J42="Yes",K42="Yes",OR(L42="Complete",L42="Deferred",L42="N/A")),"YES","NO"))</x:f>
      </x:c>
    </x:row>
    <x:row r="43">
      <x:c r="A43" s="26"/>
      <x:c r="B43" s="26"/>
      <x:c r="C43" s="26"/>
      <x:c r="D43" s="26"/>
      <x:c r="E43" s="26"/>
      <x:c r="F43" s="26"/>
      <x:c r="G43" s="26"/>
      <x:c r="H43" s="26"/>
      <x:c r="I43" s="26"/>
      <x:c r="J43" s="26"/>
      <x:c r="K43" s="26"/>
      <x:c r="L43" s="26"/>
      <x:c r="M43" s="26"/>
      <x:c r="N43" s="26"/>
      <x:c r="O43" s="26"/>
      <x:c r="P43" s="26"/>
      <x:c r="Q43" s="81"/>
      <x:c r="R43" s="26"/>
      <x:c r="S43" s="84" t="str">
        <x:f>IF(A43="","",IF(AND(D43="Approved",E43="Approved",F43="Approved",OR(G43="Approved",G43="N/A"),H43="Approved",OR(I43="Approved",I43="N/A"),J43="Yes",K43="Yes",OR(L43="Complete",L43="Deferred",L43="N/A")),"YES","NO"))</x:f>
      </x:c>
    </x:row>
    <x:row r="44">
      <x:c r="A44" s="26"/>
      <x:c r="B44" s="26"/>
      <x:c r="C44" s="26"/>
      <x:c r="D44" s="26"/>
      <x:c r="E44" s="26"/>
      <x:c r="F44" s="26"/>
      <x:c r="G44" s="26"/>
      <x:c r="H44" s="26"/>
      <x:c r="I44" s="26"/>
      <x:c r="J44" s="26"/>
      <x:c r="K44" s="26"/>
      <x:c r="L44" s="26"/>
      <x:c r="M44" s="26"/>
      <x:c r="N44" s="26"/>
      <x:c r="O44" s="26"/>
      <x:c r="P44" s="26"/>
      <x:c r="Q44" s="81"/>
      <x:c r="R44" s="26"/>
      <x:c r="S44" s="84" t="str">
        <x:f>IF(A44="","",IF(AND(D44="Approved",E44="Approved",F44="Approved",OR(G44="Approved",G44="N/A"),H44="Approved",OR(I44="Approved",I44="N/A"),J44="Yes",K44="Yes",OR(L44="Complete",L44="Deferred",L44="N/A")),"YES","NO"))</x:f>
      </x:c>
    </x:row>
  </x:sheetData>
  <x:mergeCells>
    <x:mergeCell ref="A1:S1"/>
    <x:mergeCell ref="A2:S2"/>
    <x:mergeCell ref="A3:S3"/>
  </x:mergeCells>
  <x:conditionalFormatting sqref="O5:O44">
    <x:cfRule type="expression" dxfId="40" priority="1">
      <x:formula>O5="Accepted"</x:formula>
    </x:cfRule>
    <x:cfRule type="expression" dxfId="41" priority="2">
      <x:formula>O5="Accepted with Conditions"</x:formula>
    </x:cfRule>
    <x:cfRule type="expression" dxfId="42" priority="3">
      <x:formula>O5="Pending"</x:formula>
    </x:cfRule>
    <x:cfRule type="expression" dxfId="43" priority="4">
      <x:formula>O5="Rejected"</x:formula>
    </x:cfRule>
  </x:conditionalFormatting>
  <x:dataValidations count="10">
    <x:dataValidation type="list" sqref="H5:H44">
      <x:formula1>"Pending,Approved,Rejected,N/A"</x:formula1>
    </x:dataValidation>
    <x:dataValidation type="list" sqref="D5:D44">
      <x:formula1>"Pending,Approved,Rejected,N/A"</x:formula1>
    </x:dataValidation>
    <x:dataValidation type="list" sqref="E5:E44">
      <x:formula1>"Pending,Approved,Rejected,N/A"</x:formula1>
    </x:dataValidation>
    <x:dataValidation type="list" sqref="F5:F44">
      <x:formula1>"Pending,Approved,Rejected,N/A"</x:formula1>
    </x:dataValidation>
    <x:dataValidation type="list" sqref="G5:G44">
      <x:formula1>"Pending,Approved,Rejected,N/A"</x:formula1>
    </x:dataValidation>
    <x:dataValidation type="list" sqref="I5:I44">
      <x:formula1>"Pending,Approved,Rejected,N/A"</x:formula1>
    </x:dataValidation>
    <x:dataValidation type="list" sqref="J5:J44">
      <x:formula1>"No,Yes"</x:formula1>
    </x:dataValidation>
    <x:dataValidation type="list" sqref="K5:K44">
      <x:formula1>"No,Yes"</x:formula1>
    </x:dataValidation>
    <x:dataValidation type="list" sqref="L5:L44">
      <x:formula1>"Complete,Deferred,N/A"</x:formula1>
    </x:dataValidation>
    <x:dataValidation type="list" sqref="O5:O44">
      <x:formula1>"Pending,Accepted,Accepted with Conditions,Rejected"</x:formula1>
    </x:dataValidation>
  </x:dataValidations>
  <x:pageMargins left="0.7" right="0.7" top="0.75" bottom="0.75" header="0.3" footer="0.3"/>
</x:worksheet>
</file>

<file path=xl/worksheets/sheet2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30" hidden="0" customWidth="1"/>
    <x:col min="4" max="4" width="34" hidden="0" customWidth="1"/>
    <x:col min="5" max="5" width="55" hidden="0" customWidth="1"/>
  </x:cols>
  <x:sheetData>
    <x:row r="1" ht="28" customHeight="1">
      <x:c r="A1" s="6" t="str">
        <x:v>LOOKUPS &amp; SYSTEM</x:v>
      </x:c>
      <x:c r="B1" s="6"/>
      <x:c r="C1" s="6"/>
      <x:c r="D1" s="6"/>
      <x:c r="E1" s="6"/>
    </x:row>
    <x:row r="2" ht="30" customHeight="1">
      <x:c r="A2" s="12" t="str">
        <x:v>Controlled values, system parameters, ID conventions and commercial metadata.</x:v>
      </x:c>
      <x:c r="B2" s="12"/>
      <x:c r="C2" s="12"/>
      <x:c r="D2" s="12"/>
      <x:c r="E2" s="12"/>
    </x:row>
    <x:row r="4" ht="36" customHeight="1">
      <x:c r="A4" s="20" t="str">
        <x:v>Lookup Category</x:v>
      </x:c>
      <x:c r="B4" s="20" t="str">
        <x:v>Lookup Value</x:v>
      </x:c>
      <x:c r="D4" s="20" t="str">
        <x:v>System Parameter</x:v>
      </x:c>
      <x:c r="E4" s="20" t="str">
        <x:v>Parameter Value</x:v>
      </x:c>
    </x:row>
    <x:row r="5">
      <x:c r="A5" s="26" t="str">
        <x:v>Lifecycle Status</x:v>
      </x:c>
      <x:c r="B5" s="26" t="str">
        <x:v>Not Planned</x:v>
      </x:c>
      <x:c r="D5" s="26" t="str">
        <x:v>Upcoming Cutover Horizon</x:v>
      </x:c>
      <x:c r="E5" s="26" t="n">
        <x:v>14</x:v>
      </x:c>
    </x:row>
    <x:row r="6">
      <x:c r="A6" s="26" t="str">
        <x:v>Lifecycle Status</x:v>
      </x:c>
      <x:c r="B6" s="26" t="str">
        <x:v>Planned</x:v>
      </x:c>
      <x:c r="D6" s="26" t="str">
        <x:v>Readiness Green Threshold</x:v>
      </x:c>
      <x:c r="E6" s="26" t="n">
        <x:v>1</x:v>
      </x:c>
    </x:row>
    <x:row r="7">
      <x:c r="A7" s="26" t="str">
        <x:v>Lifecycle Status</x:v>
      </x:c>
      <x:c r="B7" s="26" t="str">
        <x:v>Preparing</x:v>
      </x:c>
      <x:c r="D7" s="26" t="str">
        <x:v>Readiness Amber Threshold</x:v>
      </x:c>
      <x:c r="E7" s="26" t="n">
        <x:v>0.8</x:v>
      </x:c>
    </x:row>
    <x:row r="8">
      <x:c r="A8" s="26" t="str">
        <x:v>Lifecycle Status</x:v>
      </x:c>
      <x:c r="B8" s="26" t="str">
        <x:v>Replicating</x:v>
      </x:c>
      <x:c r="D8" s="26" t="str">
        <x:v>Replication Stale Checkpoint Hours</x:v>
      </x:c>
      <x:c r="E8" s="26" t="n">
        <x:v>6</x:v>
      </x:c>
    </x:row>
    <x:row r="9">
      <x:c r="A9" s="26" t="str">
        <x:v>Lifecycle Status</x:v>
      </x:c>
      <x:c r="B9" s="26" t="str">
        <x:v>Ready</x:v>
      </x:c>
      <x:c r="D9" s="26" t="str">
        <x:v>Critical Issue Threshold</x:v>
      </x:c>
      <x:c r="E9" s="26" t="str">
        <x:v>Any unresolved Critical issue = Red</x:v>
      </x:c>
    </x:row>
    <x:row r="10">
      <x:c r="A10" s="26" t="str">
        <x:v>Lifecycle Status</x:v>
      </x:c>
      <x:c r="B10" s="26" t="str">
        <x:v>Cutover</x:v>
      </x:c>
      <x:c r="D10" s="26" t="str">
        <x:v>Test Ready Threshold</x:v>
      </x:c>
      <x:c r="E10" s="26" t="n">
        <x:v>1</x:v>
      </x:c>
    </x:row>
    <x:row r="11">
      <x:c r="A11" s="26" t="str">
        <x:v>Lifecycle Status</x:v>
      </x:c>
      <x:c r="B11" s="26" t="str">
        <x:v>Validating</x:v>
      </x:c>
      <x:c r="D11" s="26" t="str">
        <x:v>Workbook Version</x:v>
      </x:c>
      <x:c r="E11" s="26" t="str">
        <x:v>4.0</x:v>
      </x:c>
    </x:row>
    <x:row r="12">
      <x:c r="A12" s="26" t="str">
        <x:v>Lifecycle Status</x:v>
      </x:c>
      <x:c r="B12" s="26" t="str">
        <x:v>Hypercare</x:v>
      </x:c>
      <x:c r="D12" s="26" t="str">
        <x:v>Copyright</x:v>
      </x:c>
      <x:c r="E12" s="26" t="str">
        <x:v>© 2026 Modernize Without Compromise</x:v>
      </x:c>
    </x:row>
    <x:row r="13">
      <x:c r="A13" s="26" t="str">
        <x:v>Lifecycle Status</x:v>
      </x:c>
      <x:c r="B13" s="26" t="str">
        <x:v>Complete</x:v>
      </x:c>
      <x:c r="D13" s="26" t="str">
        <x:v>License</x:v>
      </x:c>
      <x:c r="E13" s="26" t="str">
        <x:v>Purchaser internal/client delivery use; no redistribution/resale.</x:v>
      </x:c>
    </x:row>
    <x:row r="14">
      <x:c r="A14" s="26" t="str">
        <x:v>Lifecycle Status</x:v>
      </x:c>
      <x:c r="B14" s="26" t="str">
        <x:v>Blocked</x:v>
      </x:c>
    </x:row>
    <x:row r="15">
      <x:c r="A15" s="26" t="str">
        <x:v>Lifecycle Status</x:v>
      </x:c>
      <x:c r="B15" s="26" t="str">
        <x:v>On Hold</x:v>
      </x:c>
    </x:row>
    <x:row r="16">
      <x:c r="A16" s="26" t="str">
        <x:v>Environment</x:v>
      </x:c>
      <x:c r="B16" s="26" t="str">
        <x:v>DEV</x:v>
      </x:c>
    </x:row>
    <x:row r="17">
      <x:c r="A17" s="26" t="str">
        <x:v>Environment</x:v>
      </x:c>
      <x:c r="B17" s="26" t="str">
        <x:v>TEST</x:v>
      </x:c>
    </x:row>
    <x:row r="18">
      <x:c r="A18" s="26" t="str">
        <x:v>Environment</x:v>
      </x:c>
      <x:c r="B18" s="26" t="str">
        <x:v>QA</x:v>
      </x:c>
    </x:row>
    <x:row r="19">
      <x:c r="A19" s="26" t="str">
        <x:v>Environment</x:v>
      </x:c>
      <x:c r="B19" s="26" t="str">
        <x:v>UAT</x:v>
      </x:c>
    </x:row>
    <x:row r="20">
      <x:c r="A20" s="26" t="str">
        <x:v>Environment</x:v>
      </x:c>
      <x:c r="B20" s="26" t="str">
        <x:v>STAGE</x:v>
      </x:c>
    </x:row>
    <x:row r="21">
      <x:c r="A21" s="26" t="str">
        <x:v>Environment</x:v>
      </x:c>
      <x:c r="B21" s="26" t="str">
        <x:v>PROD</x:v>
      </x:c>
    </x:row>
    <x:row r="22">
      <x:c r="A22" s="26" t="str">
        <x:v>Environment</x:v>
      </x:c>
      <x:c r="B22" s="26" t="str">
        <x:v>DR</x:v>
      </x:c>
    </x:row>
    <x:row r="23">
      <x:c r="A23" s="26" t="str">
        <x:v>Environment</x:v>
      </x:c>
      <x:c r="B23" s="26" t="str">
        <x:v>TRAINING</x:v>
      </x:c>
    </x:row>
    <x:row r="24">
      <x:c r="A24" s="26" t="str">
        <x:v>Environment</x:v>
      </x:c>
      <x:c r="B24" s="26" t="str">
        <x:v>OTHER</x:v>
      </x:c>
    </x:row>
    <x:row r="25">
      <x:c r="A25" s="26" t="str">
        <x:v>Migration Strategy</x:v>
      </x:c>
      <x:c r="B25" s="26" t="str">
        <x:v>Rehost</x:v>
      </x:c>
    </x:row>
    <x:row r="26">
      <x:c r="A26" s="26" t="str">
        <x:v>Migration Strategy</x:v>
      </x:c>
      <x:c r="B26" s="26" t="str">
        <x:v>Replatform</x:v>
      </x:c>
    </x:row>
    <x:row r="27">
      <x:c r="A27" s="26" t="str">
        <x:v>Migration Strategy</x:v>
      </x:c>
      <x:c r="B27" s="26" t="str">
        <x:v>Refactor</x:v>
      </x:c>
    </x:row>
    <x:row r="28">
      <x:c r="A28" s="26" t="str">
        <x:v>Migration Strategy</x:v>
      </x:c>
      <x:c r="B28" s="26" t="str">
        <x:v>Repurchase</x:v>
      </x:c>
    </x:row>
    <x:row r="29">
      <x:c r="A29" s="26" t="str">
        <x:v>Migration Strategy</x:v>
      </x:c>
      <x:c r="B29" s="26" t="str">
        <x:v>Retire</x:v>
      </x:c>
    </x:row>
    <x:row r="30">
      <x:c r="A30" s="26" t="str">
        <x:v>Migration Strategy</x:v>
      </x:c>
      <x:c r="B30" s="26" t="str">
        <x:v>Retain</x:v>
      </x:c>
    </x:row>
    <x:row r="31">
      <x:c r="A31" s="26" t="str">
        <x:v>Migration Strategy</x:v>
      </x:c>
      <x:c r="B31" s="26" t="str">
        <x:v>Relocate</x:v>
      </x:c>
    </x:row>
    <x:row r="32">
      <x:c r="A32" s="26" t="str">
        <x:v>Migration Strategy</x:v>
      </x:c>
      <x:c r="B32" s="26" t="str">
        <x:v>Rebuild</x:v>
      </x:c>
    </x:row>
    <x:row r="33">
      <x:c r="A33" s="26" t="str">
        <x:v>Migration Strategy</x:v>
      </x:c>
      <x:c r="B33" s="26" t="str">
        <x:v>Other</x:v>
      </x:c>
    </x:row>
    <x:row r="34">
      <x:c r="A34" s="26" t="str">
        <x:v>Criticality</x:v>
      </x:c>
      <x:c r="B34" s="26" t="str">
        <x:v>Mission Critical</x:v>
      </x:c>
    </x:row>
    <x:row r="35">
      <x:c r="A35" s="26" t="str">
        <x:v>Criticality</x:v>
      </x:c>
      <x:c r="B35" s="26" t="str">
        <x:v>High</x:v>
      </x:c>
    </x:row>
    <x:row r="36">
      <x:c r="A36" s="26" t="str">
        <x:v>Criticality</x:v>
      </x:c>
      <x:c r="B36" s="26" t="str">
        <x:v>Medium</x:v>
      </x:c>
    </x:row>
    <x:row r="37">
      <x:c r="A37" s="26" t="str">
        <x:v>Criticality</x:v>
      </x:c>
      <x:c r="B37" s="26" t="str">
        <x:v>Low</x:v>
      </x:c>
    </x:row>
    <x:row r="38">
      <x:c r="A38" s="26" t="str">
        <x:v>Health / Risk</x:v>
      </x:c>
      <x:c r="B38" s="26" t="str">
        <x:v>Green</x:v>
      </x:c>
    </x:row>
    <x:row r="39">
      <x:c r="A39" s="26" t="str">
        <x:v>Health / Risk</x:v>
      </x:c>
      <x:c r="B39" s="26" t="str">
        <x:v>Amber</x:v>
      </x:c>
    </x:row>
    <x:row r="40">
      <x:c r="A40" s="26" t="str">
        <x:v>Health / Risk</x:v>
      </x:c>
      <x:c r="B40" s="26" t="str">
        <x:v>Red</x:v>
      </x:c>
    </x:row>
    <x:row r="41">
      <x:c r="A41" s="26" t="str">
        <x:v>Task Status</x:v>
      </x:c>
      <x:c r="B41" s="26" t="str">
        <x:v>Not Started</x:v>
      </x:c>
    </x:row>
    <x:row r="42">
      <x:c r="A42" s="26" t="str">
        <x:v>Task Status</x:v>
      </x:c>
      <x:c r="B42" s="26" t="str">
        <x:v>Ready</x:v>
      </x:c>
    </x:row>
    <x:row r="43">
      <x:c r="A43" s="26" t="str">
        <x:v>Task Status</x:v>
      </x:c>
      <x:c r="B43" s="26" t="str">
        <x:v>In Progress</x:v>
      </x:c>
    </x:row>
    <x:row r="44">
      <x:c r="A44" s="26" t="str">
        <x:v>Task Status</x:v>
      </x:c>
      <x:c r="B44" s="26" t="str">
        <x:v>Complete</x:v>
      </x:c>
    </x:row>
    <x:row r="45">
      <x:c r="A45" s="26" t="str">
        <x:v>Task Status</x:v>
      </x:c>
      <x:c r="B45" s="26" t="str">
        <x:v>Failed</x:v>
      </x:c>
    </x:row>
    <x:row r="46">
      <x:c r="A46" s="26" t="str">
        <x:v>Task Status</x:v>
      </x:c>
      <x:c r="B46" s="26" t="str">
        <x:v>Blocked</x:v>
      </x:c>
    </x:row>
    <x:row r="47">
      <x:c r="A47" s="26" t="str">
        <x:v>Task Status</x:v>
      </x:c>
      <x:c r="B47" s="26" t="str">
        <x:v>Skipped</x:v>
      </x:c>
    </x:row>
    <x:row r="48">
      <x:c r="A48" s="26" t="str">
        <x:v>Task Status</x:v>
      </x:c>
      <x:c r="B48" s="26" t="str">
        <x:v>N/A</x:v>
      </x:c>
    </x:row>
    <x:row r="49">
      <x:c r="A49" s="26" t="str">
        <x:v>Approval</x:v>
      </x:c>
      <x:c r="B49" s="26" t="str">
        <x:v>Pending</x:v>
      </x:c>
    </x:row>
    <x:row r="50">
      <x:c r="A50" s="26" t="str">
        <x:v>Approval</x:v>
      </x:c>
      <x:c r="B50" s="26" t="str">
        <x:v>Approved</x:v>
      </x:c>
    </x:row>
    <x:row r="51">
      <x:c r="A51" s="26" t="str">
        <x:v>Approval</x:v>
      </x:c>
      <x:c r="B51" s="26" t="str">
        <x:v>Rejected</x:v>
      </x:c>
    </x:row>
    <x:row r="52">
      <x:c r="A52" s="26" t="str">
        <x:v>Approval</x:v>
      </x:c>
      <x:c r="B52" s="26" t="str">
        <x:v>N/A</x:v>
      </x:c>
    </x:row>
    <x:row r="53">
      <x:c r="A53" s="26" t="str">
        <x:v>Go-No-Go</x:v>
      </x:c>
      <x:c r="B53" s="26" t="str">
        <x:v>Pending</x:v>
      </x:c>
    </x:row>
    <x:row r="54">
      <x:c r="A54" s="26" t="str">
        <x:v>Go-No-Go</x:v>
      </x:c>
      <x:c r="B54" s="26" t="str">
        <x:v>GO</x:v>
      </x:c>
    </x:row>
    <x:row r="55">
      <x:c r="A55" s="26" t="str">
        <x:v>Go-No-Go</x:v>
      </x:c>
      <x:c r="B55" s="26" t="str">
        <x:v>CONDITIONAL GO</x:v>
      </x:c>
    </x:row>
    <x:row r="56">
      <x:c r="A56" s="26" t="str">
        <x:v>Go-No-Go</x:v>
      </x:c>
      <x:c r="B56" s="26" t="str">
        <x:v>NO-GO</x:v>
      </x:c>
    </x:row>
    <x:row r="57">
      <x:c r="A57" s="26" t="str">
        <x:v>Test Result</x:v>
      </x:c>
      <x:c r="B57" s="26" t="str">
        <x:v>Not Run</x:v>
      </x:c>
    </x:row>
    <x:row r="58">
      <x:c r="A58" s="26" t="str">
        <x:v>Test Result</x:v>
      </x:c>
      <x:c r="B58" s="26" t="str">
        <x:v>Pass</x:v>
      </x:c>
    </x:row>
    <x:row r="59">
      <x:c r="A59" s="26" t="str">
        <x:v>Test Result</x:v>
      </x:c>
      <x:c r="B59" s="26" t="str">
        <x:v>Fail</x:v>
      </x:c>
    </x:row>
    <x:row r="60">
      <x:c r="A60" s="26" t="str">
        <x:v>Test Result</x:v>
      </x:c>
      <x:c r="B60" s="26" t="str">
        <x:v>Conditional Pass</x:v>
      </x:c>
    </x:row>
    <x:row r="61">
      <x:c r="A61" s="26" t="str">
        <x:v>Test Result</x:v>
      </x:c>
      <x:c r="B61" s="26" t="str">
        <x:v>N/A</x:v>
      </x:c>
    </x:row>
    <x:row r="62">
      <x:c r="A62" s="26" t="str">
        <x:v>Dependency Status</x:v>
      </x:c>
      <x:c r="B62" s="26" t="str">
        <x:v>Not Started</x:v>
      </x:c>
    </x:row>
    <x:row r="63">
      <x:c r="A63" s="26" t="str">
        <x:v>Dependency Status</x:v>
      </x:c>
      <x:c r="B63" s="26" t="str">
        <x:v>In Progress</x:v>
      </x:c>
    </x:row>
    <x:row r="64">
      <x:c r="A64" s="26" t="str">
        <x:v>Dependency Status</x:v>
      </x:c>
      <x:c r="B64" s="26" t="str">
        <x:v>Resolved</x:v>
      </x:c>
    </x:row>
    <x:row r="65">
      <x:c r="A65" s="26" t="str">
        <x:v>Dependency Status</x:v>
      </x:c>
      <x:c r="B65" s="26" t="str">
        <x:v>Accepted Risk</x:v>
      </x:c>
    </x:row>
    <x:row r="66">
      <x:c r="A66" s="26" t="str">
        <x:v>Dependency Status</x:v>
      </x:c>
      <x:c r="B66" s="26" t="str">
        <x:v>Blocked</x:v>
      </x:c>
    </x:row>
    <x:row r="67">
      <x:c r="A67" s="26" t="str">
        <x:v>Dependency Status</x:v>
      </x:c>
      <x:c r="B67" s="26" t="str">
        <x:v>N/A</x:v>
      </x:c>
    </x:row>
    <x:row r="68">
      <x:c r="A68" s="26" t="str">
        <x:v>Change Approval</x:v>
      </x:c>
      <x:c r="B68" s="26" t="str">
        <x:v>Draft</x:v>
      </x:c>
    </x:row>
    <x:row r="69">
      <x:c r="A69" s="26" t="str">
        <x:v>Change Approval</x:v>
      </x:c>
      <x:c r="B69" s="26" t="str">
        <x:v>Submitted</x:v>
      </x:c>
    </x:row>
    <x:row r="70">
      <x:c r="A70" s="26" t="str">
        <x:v>Change Approval</x:v>
      </x:c>
      <x:c r="B70" s="26" t="str">
        <x:v>Approved</x:v>
      </x:c>
    </x:row>
    <x:row r="71">
      <x:c r="A71" s="26" t="str">
        <x:v>Change Approval</x:v>
      </x:c>
      <x:c r="B71" s="26" t="str">
        <x:v>Rejected</x:v>
      </x:c>
    </x:row>
    <x:row r="72">
      <x:c r="A72" s="26" t="str">
        <x:v>Change Approval</x:v>
      </x:c>
      <x:c r="B72" s="26" t="str">
        <x:v>Emergency Approved</x:v>
      </x:c>
    </x:row>
    <x:row r="73">
      <x:c r="A73" s="26" t="str">
        <x:v>Change Approval</x:v>
      </x:c>
      <x:c r="B73" s="26" t="str">
        <x:v>Cancelled</x:v>
      </x:c>
    </x:row>
    <x:row r="74">
      <x:c r="A74" s="26" t="str">
        <x:v>Replication Health</x:v>
      </x:c>
      <x:c r="B74" s="26" t="str">
        <x:v>Not Started</x:v>
      </x:c>
    </x:row>
    <x:row r="75">
      <x:c r="A75" s="26" t="str">
        <x:v>Replication Health</x:v>
      </x:c>
      <x:c r="B75" s="26" t="str">
        <x:v>Healthy</x:v>
      </x:c>
    </x:row>
    <x:row r="76">
      <x:c r="A76" s="26" t="str">
        <x:v>Replication Health</x:v>
      </x:c>
      <x:c r="B76" s="26" t="str">
        <x:v>Warning</x:v>
      </x:c>
    </x:row>
    <x:row r="77">
      <x:c r="A77" s="26" t="str">
        <x:v>Replication Health</x:v>
      </x:c>
      <x:c r="B77" s="26" t="str">
        <x:v>Failed</x:v>
      </x:c>
    </x:row>
    <x:row r="78">
      <x:c r="A78" s="26" t="str">
        <x:v>Replication Health</x:v>
      </x:c>
      <x:c r="B78" s="26" t="str">
        <x:v>Paused</x:v>
      </x:c>
    </x:row>
    <x:row r="79">
      <x:c r="A79" s="26" t="str">
        <x:v>Replication Health</x:v>
      </x:c>
      <x:c r="B79" s="26" t="str">
        <x:v>Complete</x:v>
      </x:c>
    </x:row>
    <x:row r="81" ht="36" customHeight="1">
      <x:c r="A81" s="20" t="str">
        <x:v>Entity</x:v>
      </x:c>
      <x:c r="B81" s="20" t="str">
        <x:v>Prefix</x:v>
      </x:c>
      <x:c r="C81" s="20" t="str">
        <x:v>Example</x:v>
      </x:c>
    </x:row>
    <x:row r="82">
      <x:c r="A82" s="26" t="str">
        <x:v>Application / Workload</x:v>
      </x:c>
      <x:c r="B82" s="26" t="str">
        <x:v>APP</x:v>
      </x:c>
      <x:c r="C82" s="26" t="str">
        <x:v>APP-001</x:v>
      </x:c>
    </x:row>
    <x:row r="83">
      <x:c r="A83" s="26" t="str">
        <x:v>Wave</x:v>
      </x:c>
      <x:c r="B83" s="26" t="str">
        <x:v>WAV</x:v>
      </x:c>
      <x:c r="C83" s="26" t="str">
        <x:v>WAV-003</x:v>
      </x:c>
    </x:row>
    <x:row r="84">
      <x:c r="A84" s="26" t="str">
        <x:v>Move Group</x:v>
      </x:c>
      <x:c r="B84" s="26" t="str">
        <x:v>MG</x:v>
      </x:c>
      <x:c r="C84" s="26" t="str">
        <x:v>MG-003B</x:v>
      </x:c>
    </x:row>
    <x:row r="85">
      <x:c r="A85" s="26" t="str">
        <x:v>Dependency</x:v>
      </x:c>
      <x:c r="B85" s="26" t="str">
        <x:v>DEP</x:v>
      </x:c>
      <x:c r="C85" s="26" t="str">
        <x:v>DEP-017</x:v>
      </x:c>
    </x:row>
    <x:row r="86">
      <x:c r="A86" s="26" t="str">
        <x:v>Build Task</x:v>
      </x:c>
      <x:c r="B86" s="26" t="str">
        <x:v>BLD</x:v>
      </x:c>
      <x:c r="C86" s="26" t="str">
        <x:v>BLD-042</x:v>
      </x:c>
    </x:row>
    <x:row r="87">
      <x:c r="A87" s="26" t="str">
        <x:v>Replication</x:v>
      </x:c>
      <x:c r="B87" s="26" t="str">
        <x:v>REP</x:v>
      </x:c>
      <x:c r="C87" s="26" t="str">
        <x:v>REP-009</x:v>
      </x:c>
    </x:row>
    <x:row r="88">
      <x:c r="A88" s="26" t="str">
        <x:v>Change</x:v>
      </x:c>
      <x:c r="B88" s="26" t="str">
        <x:v>CHG</x:v>
      </x:c>
      <x:c r="C88" s="26" t="str">
        <x:v>CHG-018</x:v>
      </x:c>
    </x:row>
    <x:row r="89">
      <x:c r="A89" s="26" t="str">
        <x:v>Test</x:v>
      </x:c>
      <x:c r="B89" s="26" t="str">
        <x:v>TST</x:v>
      </x:c>
      <x:c r="C89" s="26" t="str">
        <x:v>TST-065</x:v>
      </x:c>
    </x:row>
    <x:row r="90">
      <x:c r="A90" s="26" t="str">
        <x:v>Cutover Task</x:v>
      </x:c>
      <x:c r="B90" s="26" t="str">
        <x:v>CUT</x:v>
      </x:c>
      <x:c r="C90" s="26" t="str">
        <x:v>CUT-003-042</x:v>
      </x:c>
    </x:row>
    <x:row r="91">
      <x:c r="A91" s="26" t="str">
        <x:v>Issue / Risk / Action</x:v>
      </x:c>
      <x:c r="B91" s="26" t="str">
        <x:v>RIA</x:v>
      </x:c>
      <x:c r="C91" s="26" t="str">
        <x:v>RIA-024</x:v>
      </x:c>
    </x:row>
    <x:row r="92">
      <x:c r="A92" s="26" t="str">
        <x:v>Validation</x:v>
      </x:c>
      <x:c r="B92" s="26" t="str">
        <x:v>VAL</x:v>
      </x:c>
      <x:c r="C92" s="26" t="str">
        <x:v>VAL-018</x:v>
      </x:c>
    </x:row>
    <x:row r="93">
      <x:c r="A93" s="26" t="str">
        <x:v>Hypercare</x:v>
      </x:c>
      <x:c r="B93" s="26" t="str">
        <x:v>HYP</x:v>
      </x:c>
      <x:c r="C93" s="26" t="str">
        <x:v>HYP-007</x:v>
      </x:c>
    </x:row>
    <x:row r="94">
      <x:c r="A94" s="26" t="str">
        <x:v>Closure</x:v>
      </x:c>
      <x:c r="B94" s="26" t="str">
        <x:v>CLS</x:v>
      </x:c>
      <x:c r="C94" s="26" t="str">
        <x:v>CLS-011</x:v>
      </x:c>
    </x:row>
    <x:row r="95">
      <x:c r="A95" s="26" t="str">
        <x:v>Lesson</x:v>
      </x:c>
      <x:c r="B95" s="26" t="str">
        <x:v>LSN</x:v>
      </x:c>
      <x:c r="C95" s="26" t="str">
        <x:v>LSN-005</x:v>
      </x:c>
    </x:row>
    <x:row r="96">
      <x:c r="A96" s="26" t="str">
        <x:v>Sign-Off</x:v>
      </x:c>
      <x:c r="B96" s="26" t="str">
        <x:v>SIO</x:v>
      </x:c>
      <x:c r="C96" s="26" t="str">
        <x:v>SIO-003</x:v>
      </x:c>
    </x:row>
    <x:row r="97">
      <x:c r="A97" t="str">
        <x:v>Environment Migration Record</x:v>
      </x:c>
      <x:c r="B97" t="str">
        <x:v>EMG</x:v>
      </x:c>
      <x:c r="C97" t="str">
        <x:v>EMG-DEV-014</x:v>
      </x:c>
    </x:row>
    <x:row r="100">
      <x:c r="A100" t="str">
        <x:v>Environment Requirement</x:v>
      </x:c>
      <x:c r="B100" t="str">
        <x:v>Required</x:v>
      </x:c>
    </x:row>
    <x:row r="101">
      <x:c r="A101" t="str">
        <x:v>Environment Requirement</x:v>
      </x:c>
      <x:c r="B101" t="str">
        <x:v>Not Required</x:v>
      </x:c>
    </x:row>
    <x:row r="102">
      <x:c r="A102" t="str">
        <x:v>Environment Requirement</x:v>
      </x:c>
      <x:c r="B102" t="str">
        <x:v>N/A</x:v>
      </x:c>
    </x:row>
    <x:row r="103">
      <x:c r="A103" t="str">
        <x:v>Applicability</x:v>
      </x:c>
      <x:c r="B103" t="str">
        <x:v>Required</x:v>
      </x:c>
    </x:row>
    <x:row r="104">
      <x:c r="A104" t="str">
        <x:v>Applicability</x:v>
      </x:c>
      <x:c r="B104" t="str">
        <x:v>Optional</x:v>
      </x:c>
    </x:row>
    <x:row r="105">
      <x:c r="A105" t="str">
        <x:v>Applicability</x:v>
      </x:c>
      <x:c r="B105" t="str">
        <x:v>N/A</x:v>
      </x:c>
    </x:row>
    <x:row r="106">
      <x:c r="A106" t="str">
        <x:v>Yes / No / N/A</x:v>
      </x:c>
      <x:c r="B106" t="str">
        <x:v>Yes</x:v>
      </x:c>
    </x:row>
    <x:row r="107">
      <x:c r="A107" t="str">
        <x:v>Yes / No / N/A</x:v>
      </x:c>
      <x:c r="B107" t="str">
        <x:v>No</x:v>
      </x:c>
    </x:row>
    <x:row r="108">
      <x:c r="A108" t="str">
        <x:v>Yes / No / N/A</x:v>
      </x:c>
      <x:c r="B108" t="str">
        <x:v>N/A</x:v>
      </x:c>
    </x:row>
    <x:row r="109">
      <x:c r="A109" t="str">
        <x:v>Environment Migration</x:v>
      </x:c>
      <x:c r="B109" t="str">
        <x:v>Not Started</x:v>
      </x:c>
    </x:row>
    <x:row r="110">
      <x:c r="A110" t="str">
        <x:v>Environment Migration</x:v>
      </x:c>
      <x:c r="B110" t="str">
        <x:v>Planned</x:v>
      </x:c>
    </x:row>
    <x:row r="111">
      <x:c r="A111" t="str">
        <x:v>Environment Migration</x:v>
      </x:c>
      <x:c r="B111" t="str">
        <x:v>Preparing</x:v>
      </x:c>
    </x:row>
    <x:row r="112">
      <x:c r="A112" t="str">
        <x:v>Environment Migration</x:v>
      </x:c>
      <x:c r="B112" t="str">
        <x:v>Replicating</x:v>
      </x:c>
    </x:row>
    <x:row r="113">
      <x:c r="A113" t="str">
        <x:v>Environment Migration</x:v>
      </x:c>
      <x:c r="B113" t="str">
        <x:v>Ready</x:v>
      </x:c>
    </x:row>
    <x:row r="114">
      <x:c r="A114" t="str">
        <x:v>Environment Migration</x:v>
      </x:c>
      <x:c r="B114" t="str">
        <x:v>Cutover</x:v>
      </x:c>
    </x:row>
    <x:row r="115">
      <x:c r="A115" t="str">
        <x:v>Environment Migration</x:v>
      </x:c>
      <x:c r="B115" t="str">
        <x:v>Validating</x:v>
      </x:c>
    </x:row>
    <x:row r="116">
      <x:c r="A116" t="str">
        <x:v>Environment Migration</x:v>
      </x:c>
      <x:c r="B116" t="str">
        <x:v>Hypercare</x:v>
      </x:c>
    </x:row>
    <x:row r="117">
      <x:c r="A117" t="str">
        <x:v>Environment Migration</x:v>
      </x:c>
      <x:c r="B117" t="str">
        <x:v>Complete</x:v>
      </x:c>
    </x:row>
    <x:row r="118">
      <x:c r="A118" t="str">
        <x:v>Environment Migration</x:v>
      </x:c>
      <x:c r="B118" t="str">
        <x:v>Blocked</x:v>
      </x:c>
    </x:row>
    <x:row r="119">
      <x:c r="A119" t="str">
        <x:v>Environment Migration</x:v>
      </x:c>
      <x:c r="B119" t="str">
        <x:v>On Hold</x:v>
      </x:c>
    </x:row>
    <x:row r="120">
      <x:c r="A120" t="str">
        <x:v>Environment Migration</x:v>
      </x:c>
      <x:c r="B120" t="str">
        <x:v>N/A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6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13" hidden="0" customWidth="1"/>
    <x:col min="4" max="4" width="13" hidden="0" customWidth="1"/>
    <x:col min="5" max="5" width="13" hidden="0" customWidth="1"/>
    <x:col min="6" max="6" width="18" hidden="0" customWidth="1"/>
    <x:col min="7" max="7" width="18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5" hidden="0" customWidth="1"/>
    <x:col min="17" max="17" width="15" hidden="0" customWidth="1"/>
    <x:col min="18" max="18" width="22" hidden="0" customWidth="1"/>
    <x:col min="19" max="19" width="20" hidden="0" customWidth="1"/>
    <x:col min="20" max="20" width="18" hidden="0" customWidth="1"/>
    <x:col min="21" max="21" width="13" hidden="0" customWidth="1"/>
    <x:col min="22" max="22" width="13" hidden="0" customWidth="1"/>
    <x:col min="23" max="23" width="18" hidden="0" customWidth="1"/>
    <x:col min="24" max="24" width="28" hidden="0" customWidth="1"/>
    <x:col min="26" max="26" width="30" hidden="0" customWidth="1"/>
  </x:cols>
  <x:sheetData>
    <x:row r="1" ht="28" customHeight="1">
      <x:c r="A1" s="96" t="str">
        <x:v>ENVIRONMENT MIGRATION MAP</x:v>
      </x:c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96"/>
      <x:c r="N1" s="96"/>
      <x:c r="O1" s="96"/>
      <x:c r="P1" s="96"/>
      <x:c r="Q1" s="96"/>
      <x:c r="R1" s="96"/>
      <x:c r="S1" s="96"/>
      <x:c r="T1" s="96"/>
      <x:c r="U1" s="96"/>
      <x:c r="V1" s="96"/>
      <x:c r="W1" s="96"/>
      <x:c r="X1" s="96"/>
    </x:row>
    <x:row r="2" ht="32" customHeight="1">
      <x:c r="A2" s="100" t="str">
        <x:v>Editable workload control table between portfolio/wave planning and environment execution. Mark each environment Required, Not Required or N/A; progress excludes environments that do not apply.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100"/>
      <x:c r="S2" s="100"/>
      <x:c r="T2" s="100"/>
      <x:c r="U2" s="100"/>
      <x:c r="V2" s="100"/>
      <x:c r="W2" s="100"/>
      <x:c r="X2" s="100"/>
    </x:row>
    <x:row r="3">
      <x:c r="A3" s="78" t="str">
        <x:v>MWC Migration Wave &amp; Cutover Workbook • V4.0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  <x:c r="V3" s="78"/>
      <x:c r="W3" s="78"/>
      <x:c r="X3" s="78"/>
    </x:row>
    <x:row r="5">
      <x:c r="A5" s="112" t="str">
        <x:v>Workload ID</x:v>
      </x:c>
      <x:c r="B5" s="113" t="str">
        <x:v>Application / Service</x:v>
      </x:c>
      <x:c r="C5" s="113" t="str">
        <x:v>Wave ID</x:v>
      </x:c>
      <x:c r="D5" s="113" t="str">
        <x:v>Move Group ID</x:v>
      </x:c>
      <x:c r="E5" s="113" t="str">
        <x:v>Criticality</x:v>
      </x:c>
      <x:c r="F5" s="113" t="str">
        <x:v>Application Owner</x:v>
      </x:c>
      <x:c r="G5" s="113" t="str">
        <x:v>Technical Owner</x:v>
      </x:c>
      <x:c r="H5" s="113" t="str">
        <x:v>DEV Required?</x:v>
      </x:c>
      <x:c r="I5" s="113" t="str">
        <x:v>DEV Status</x:v>
      </x:c>
      <x:c r="J5" s="113" t="str">
        <x:v>TEST Required?</x:v>
      </x:c>
      <x:c r="K5" s="113" t="str">
        <x:v>TEST Status</x:v>
      </x:c>
      <x:c r="L5" s="113" t="str">
        <x:v>UAT Required?</x:v>
      </x:c>
      <x:c r="M5" s="113" t="str">
        <x:v>UAT Status</x:v>
      </x:c>
      <x:c r="N5" s="113" t="str">
        <x:v>PROD Required?</x:v>
      </x:c>
      <x:c r="O5" s="113" t="str">
        <x:v>PROD Status</x:v>
      </x:c>
      <x:c r="P5" s="113" t="str">
        <x:v>DR Required?</x:v>
      </x:c>
      <x:c r="Q5" s="113" t="str">
        <x:v>DR Status</x:v>
      </x:c>
      <x:c r="R5" s="113" t="str">
        <x:v>Current Environment / Stage</x:v>
      </x:c>
      <x:c r="S5" s="113" t="str">
        <x:v>Next Environment / Stage</x:v>
      </x:c>
      <x:c r="T5" s="113" t="str">
        <x:v>Overall Migration Progress %</x:v>
      </x:c>
      <x:c r="U5" s="113" t="str">
        <x:v>Blocking Issue?</x:v>
      </x:c>
      <x:c r="V5" s="113" t="str">
        <x:v>Blocking Issue / Risk ID</x:v>
      </x:c>
      <x:c r="W5" s="113" t="str">
        <x:v>Overall Migration Health</x:v>
      </x:c>
      <x:c r="X5" s="114" t="str">
        <x:v>Target Completion Date</x:v>
      </x:c>
      <x:c r="Y5" t="str">
        <x:v>Owner</x:v>
      </x:c>
      <x:c r="Z5" t="str">
        <x:v>Notes</x:v>
      </x:c>
    </x:row>
    <x:row r="6">
      <x:c r="A6" s="142" t="str">
        <x:v>APP-014</x:v>
      </x:c>
      <x:c r="B6" s="143" t="str">
        <x:v>Customer Billing</x:v>
      </x:c>
      <x:c r="C6" s="143" t="str">
        <x:v>WAV-003</x:v>
      </x:c>
      <x:c r="D6" s="143" t="str">
        <x:v>MG-003B</x:v>
      </x:c>
      <x:c r="E6" s="143" t="str">
        <x:v>Mission Critical</x:v>
      </x:c>
      <x:c r="F6" s="143" t="str">
        <x:v>Business Owner</x:v>
      </x:c>
      <x:c r="G6" s="143" t="str">
        <x:v>Application Owner</x:v>
      </x:c>
      <x:c r="H6" s="143" t="str">
        <x:v>Required</x:v>
      </x:c>
      <x:c r="I6" s="143" t="str">
        <x:f>IF($A6="","",IFERROR(INDEX('DEV Migration'!$O$7:$O$25,MATCH($A6,'DEV Migration'!$B$7:$B$25,0)),"Not Started"))</x:f>
        <x:v>Complete</x:v>
      </x:c>
      <x:c r="J6" s="143" t="str">
        <x:v>Required</x:v>
      </x:c>
      <x:c r="K6" s="143" t="str">
        <x:f>IF($A6="","",IFERROR(INDEX('TEST Migration'!$O$7:$O$25,MATCH($A6,'TEST Migration'!$B$7:$B$25,0)),"Not Started"))</x:f>
        <x:v>Complete</x:v>
      </x:c>
      <x:c r="L6" s="143" t="str">
        <x:v>Required</x:v>
      </x:c>
      <x:c r="M6" s="143" t="str">
        <x:f>IF($A6="","",IFERROR(INDEX('UAT Migration'!$O$7:$O$25,MATCH($A6,'UAT Migration'!$B$7:$B$25,0)),"Not Started"))</x:f>
        <x:v>Complete</x:v>
      </x:c>
      <x:c r="N6" s="143" t="str">
        <x:v>Required</x:v>
      </x:c>
      <x:c r="O6" s="143" t="str">
        <x:f>IF($A6="","",IFERROR(INDEX('PROD Migration'!$O$7:$O$25,MATCH($A6,'PROD Migration'!$B$7:$B$25,0)),"Not Started"))</x:f>
        <x:v>Ready</x:v>
      </x:c>
      <x:c r="P6" s="151" t="str">
        <x:v>Not Required</x:v>
      </x:c>
      <x:c r="Q6" s="151" t="str">
        <x:f>IF($A6="","",IF(P6&lt;&gt;"Required","N/A",IFERROR(INDEX('DR Migration'!$O$7:$O$25,MATCH($A6,'DR Migration'!$B$7:$B$25,0)),"Not Started")))</x:f>
        <x:v>N/A</x:v>
      </x:c>
      <x:c r="R6" s="152" t="str">
        <x:f>IF($A6="","",IF(AND(P6="Required",Q6="Complete"),"DR Complete",IF(O6="Complete","PROD Complete",IF(M6="Complete","UAT Complete",IF(K6="Complete","TEST Complete",IF(I6="Complete","DEV Complete","Planned"))))))</x:f>
        <x:v>UAT Complete</x:v>
      </x:c>
      <x:c r="S6" s="143" t="str">
        <x:f>IF($A6="","",IF(T6=1,"Closure",IF(AND(H6="Required",I6&lt;&gt;"Complete"),"DEV",IF(AND(J6="Required",K6&lt;&gt;"Complete"),"TEST",IF(AND(L6="Required",M6&lt;&gt;"Complete"),"UAT",IF(AND(N6="Required",O6&lt;&gt;"Complete"),"PROD",IF(AND(P6="Required",Q6&lt;&gt;"Complete"),"DR","Validation / Hypercare")))))))</x:f>
        <x:v>PROD</x:v>
      </x:c>
      <x:c r="T6" s="145" t="n">
        <x:f>IF($A6="","",IFERROR((IF(H6="Required",--(I6="Complete"),0)+IF(J6="Required",--(K6="Complete"),0)+IF(L6="Required",--(M6="Complete"),0)+IF(N6="Required",--(O6="Complete"),0)+IF(P6="Required",--(Q6="Complete"),0))/(--(H6="Required")+--(J6="Required")+--(L6="Required")+--(N6="Required")+--(P6="Required")),0))</x:f>
        <x:v>0.75</x:v>
      </x:c>
      <x:c r="U6" s="151" t="str">
        <x:v>No</x:v>
      </x:c>
      <x:c r="V6" s="148"/>
      <x:c r="W6" s="143" t="str">
        <x:f>IF($A6="","",IF(U6="Yes","Red",IF(OR(I6="Blocked",K6="Blocked",M6="Blocked",O6="Blocked",Q6="Blocked"),"Red",IF(T6=1,"Green","Amber"))))</x:f>
        <x:v>Amber</x:v>
      </x:c>
      <x:c r="X6" s="174" t="n">
        <x:v>46277</x:v>
      </x:c>
      <x:c r="Y6" t="str">
        <x:v>Migration Lead</x:v>
      </x:c>
      <x:c r="Z6" t="str">
        <x:v>SAMPLE – fictional record; replace or clear.</x:v>
      </x:c>
    </x:row>
    <x:row r="7">
      <x:c r="A7" s="136"/>
      <x:c r="B7" s="137"/>
      <x:c r="C7" s="137"/>
      <x:c r="D7" s="137"/>
      <x:c r="E7" s="137"/>
      <x:c r="F7" s="137"/>
      <x:c r="G7" s="137"/>
      <x:c r="H7" s="137"/>
      <x:c r="I7" s="137" t="str">
        <x:f>IF($A7="","",IFERROR(INDEX('DEV Migration'!$O$7:$O$25,MATCH($A7,'DEV Migration'!$B$7:$B$25,0)),"Not Started"))</x:f>
      </x:c>
      <x:c r="J7" s="137"/>
      <x:c r="K7" s="137" t="str">
        <x:f>IF($A7="","",IFERROR(INDEX('TEST Migration'!$O$7:$O$25,MATCH($A7,'TEST Migration'!$B$7:$B$25,0)),"Not Started"))</x:f>
      </x:c>
      <x:c r="L7" s="137"/>
      <x:c r="M7" s="137" t="str">
        <x:f>IF($A7="","",IFERROR(INDEX('UAT Migration'!$O$7:$O$25,MATCH($A7,'UAT Migration'!$B$7:$B$25,0)),"Not Started"))</x:f>
      </x:c>
      <x:c r="N7" s="137"/>
      <x:c r="O7" s="137" t="str">
        <x:f>IF($A7="","",IFERROR(INDEX('PROD Migration'!$O$7:$O$25,MATCH($A7,'PROD Migration'!$B$7:$B$25,0)),"Not Started"))</x:f>
      </x:c>
      <x:c r="P7" s="153"/>
      <x:c r="Q7" s="153" t="str">
        <x:f>IF($A7="","",IF(P7&lt;&gt;"Required","N/A",IFERROR(INDEX('DR Migration'!$O$7:$O$25,MATCH($A7,'DR Migration'!$B$7:$B$25,0)),"Not Started")))</x:f>
      </x:c>
      <x:c r="R7" s="154" t="str">
        <x:f>IF($A7="","",IF(AND(P7="Required",Q7="Complete"),"DR Complete",IF(O7="Complete","PROD Complete",IF(M7="Complete","UAT Complete",IF(K7="Complete","TEST Complete",IF(I7="Complete","DEV Complete","Planned"))))))</x:f>
      </x:c>
      <x:c r="S7" s="137" t="str">
        <x:f>IF($A7="","",IF(T7=1,"Closure",IF(AND(H7="Required",I7&lt;&gt;"Complete"),"DEV",IF(AND(J7="Required",K7&lt;&gt;"Complete"),"TEST",IF(AND(L7="Required",M7&lt;&gt;"Complete"),"UAT",IF(AND(N7="Required",O7&lt;&gt;"Complete"),"PROD",IF(AND(P7="Required",Q7&lt;&gt;"Complete"),"DR","Validation / Hypercare")))))))</x:f>
      </x:c>
      <x:c r="T7" s="146" t="str">
        <x:f>IF($A7="","",IFERROR((IF(H7="Required",--(I7="Complete"),0)+IF(J7="Required",--(K7="Complete"),0)+IF(L7="Required",--(M7="Complete"),0)+IF(N7="Required",--(O7="Complete"),0)+IF(P7="Required",--(Q7="Complete"),0))/(--(H7="Required")+--(J7="Required")+--(L7="Required")+--(N7="Required")+--(P7="Required")),0))</x:f>
      </x:c>
      <x:c r="U7" s="153">
        <x:f>IF($A7="","",IF(V7=1,"Closure",IF(AND(L7="Required",M7&lt;&gt;"Complete"),"DEV",IF(AND(N7="Required",O7&lt;&gt;"Complete"),"TEST",IF(AND(P7="Required",Q7&lt;&gt;"Complete"),"UAT",IF(AND(R7="Required",S7&lt;&gt;"Complete"),"PROD","Validation / Hypercare"))))))</x:f>
      </x:c>
      <x:c r="V7" s="149">
        <x:f>IF($A7="","",IF(X7=1,"Completed",IF(U7="Complete","PROD Complete",IF(S7="Complete","UAT Complete",IF(Q7="Complete","TEST Complete",IF(O7="Complete","DEV Complete","Planned"))))))</x:f>
      </x:c>
      <x:c r="W7" s="137">
        <x:f>IF($A7="","",IF(U7="Yes","Red",IF(OR(I7="Blocked",K7="Blocked",M7="Blocked",O7="Blocked",Q7="Blocked"),"Red",IF(T7=1,"Green","Amber"))))</x:f>
      </x:c>
      <x:c r="X7" s="176">
        <x:f>IF($A7="","",IF(Z7=1,"Completed",IF(W7="Complete","PROD Complete",IF(U7="Complete","UAT Complete",IF(S7="Complete","TEST Complete",IF(Q7="Complete","DEV Complete","Planned"))))))</x:f>
      </x:c>
      <x:c r="Y7">
        <x:f>IF($A7="","",IF(Z7=1,"Closure",IF(AND(P7="Required",Q7&lt;&gt;"Complete"),"DEV",IF(AND(R7="Required",S7&lt;&gt;"Complete"),"TEST",IF(AND(T7="Required",U7&lt;&gt;"Complete"),"UAT",IF(AND(V7="Required",W7&lt;&gt;"Complete"),"PROD","Validation / Hypercare"))))))</x:f>
      </x:c>
      <x:c r="Z7">
        <x:f>IF($A7="","",IF(AB7=1,"Completed",IF(Y7="Complete","PROD Complete",IF(W7="Complete","UAT Complete",IF(U7="Complete","TEST Complete",IF(S7="Complete","DEV Complete","Planned"))))))</x:f>
      </x:c>
    </x:row>
    <x:row r="8">
      <x:c r="A8" s="136"/>
      <x:c r="B8" s="137"/>
      <x:c r="C8" s="137"/>
      <x:c r="D8" s="137"/>
      <x:c r="E8" s="137"/>
      <x:c r="F8" s="137"/>
      <x:c r="G8" s="137"/>
      <x:c r="H8" s="137"/>
      <x:c r="I8" s="137" t="str">
        <x:f>IF($A8="","",IFERROR(INDEX('DEV Migration'!$O$7:$O$25,MATCH($A8,'DEV Migration'!$B$7:$B$25,0)),"Not Started"))</x:f>
      </x:c>
      <x:c r="J8" s="137"/>
      <x:c r="K8" s="137" t="str">
        <x:f>IF($A8="","",IFERROR(INDEX('TEST Migration'!$O$7:$O$25,MATCH($A8,'TEST Migration'!$B$7:$B$25,0)),"Not Started"))</x:f>
      </x:c>
      <x:c r="L8" s="137"/>
      <x:c r="M8" s="137" t="str">
        <x:f>IF($A8="","",IFERROR(INDEX('UAT Migration'!$O$7:$O$25,MATCH($A8,'UAT Migration'!$B$7:$B$25,0)),"Not Started"))</x:f>
      </x:c>
      <x:c r="N8" s="137"/>
      <x:c r="O8" s="137" t="str">
        <x:f>IF($A8="","",IFERROR(INDEX('PROD Migration'!$O$7:$O$25,MATCH($A8,'PROD Migration'!$B$7:$B$25,0)),"Not Started"))</x:f>
      </x:c>
      <x:c r="P8" s="153"/>
      <x:c r="Q8" s="153" t="str">
        <x:f>IF($A8="","",IF(P8&lt;&gt;"Required","N/A",IFERROR(INDEX('DR Migration'!$O$7:$O$25,MATCH($A8,'DR Migration'!$B$7:$B$25,0)),"Not Started")))</x:f>
      </x:c>
      <x:c r="R8" s="154" t="str">
        <x:f>IF($A8="","",IF(AND(P8="Required",Q8="Complete"),"DR Complete",IF(O8="Complete","PROD Complete",IF(M8="Complete","UAT Complete",IF(K8="Complete","TEST Complete",IF(I8="Complete","DEV Complete","Planned"))))))</x:f>
      </x:c>
      <x:c r="S8" s="137" t="str">
        <x:f>IF($A8="","",IF(T8=1,"Closure",IF(AND(H8="Required",I8&lt;&gt;"Complete"),"DEV",IF(AND(J8="Required",K8&lt;&gt;"Complete"),"TEST",IF(AND(L8="Required",M8&lt;&gt;"Complete"),"UAT",IF(AND(N8="Required",O8&lt;&gt;"Complete"),"PROD",IF(AND(P8="Required",Q8&lt;&gt;"Complete"),"DR","Validation / Hypercare")))))))</x:f>
      </x:c>
      <x:c r="T8" s="146" t="str">
        <x:f>IF($A8="","",IFERROR((IF(H8="Required",--(I8="Complete"),0)+IF(J8="Required",--(K8="Complete"),0)+IF(L8="Required",--(M8="Complete"),0)+IF(N8="Required",--(O8="Complete"),0)+IF(P8="Required",--(Q8="Complete"),0))/(--(H8="Required")+--(J8="Required")+--(L8="Required")+--(N8="Required")+--(P8="Required")),0))</x:f>
      </x:c>
      <x:c r="U8" s="153">
        <x:f>IF($A8="","",IF(V8=1,"Closure",IF(AND(L8="Required",M8&lt;&gt;"Complete"),"DEV",IF(AND(N8="Required",O8&lt;&gt;"Complete"),"TEST",IF(AND(P8="Required",Q8&lt;&gt;"Complete"),"UAT",IF(AND(R8="Required",S8&lt;&gt;"Complete"),"PROD","Validation / Hypercare"))))))</x:f>
      </x:c>
      <x:c r="V8" s="149">
        <x:f>IF($A8="","",IF(X8=1,"Completed",IF(U8="Complete","PROD Complete",IF(S8="Complete","UAT Complete",IF(Q8="Complete","TEST Complete",IF(O8="Complete","DEV Complete","Planned"))))))</x:f>
      </x:c>
      <x:c r="W8" s="137">
        <x:f>IF($A8="","",IF(U8="Yes","Red",IF(OR(I8="Blocked",K8="Blocked",M8="Blocked",O8="Blocked",Q8="Blocked"),"Red",IF(T8=1,"Green","Amber"))))</x:f>
      </x:c>
      <x:c r="X8" s="176">
        <x:f>IF($A8="","",IF(Z8=1,"Completed",IF(W8="Complete","PROD Complete",IF(U8="Complete","UAT Complete",IF(S8="Complete","TEST Complete",IF(Q8="Complete","DEV Complete","Planned"))))))</x:f>
      </x:c>
      <x:c r="Y8">
        <x:f>IF($A8="","",IF(Z8=1,"Closure",IF(AND(P8="Required",Q8&lt;&gt;"Complete"),"DEV",IF(AND(R8="Required",S8&lt;&gt;"Complete"),"TEST",IF(AND(T8="Required",U8&lt;&gt;"Complete"),"UAT",IF(AND(V8="Required",W8&lt;&gt;"Complete"),"PROD","Validation / Hypercare"))))))</x:f>
      </x:c>
      <x:c r="Z8">
        <x:f>IF($A8="","",IF(AB8=1,"Completed",IF(Y8="Complete","PROD Complete",IF(W8="Complete","UAT Complete",IF(U8="Complete","TEST Complete",IF(S8="Complete","DEV Complete","Planned"))))))</x:f>
      </x:c>
    </x:row>
    <x:row r="9">
      <x:c r="A9" s="136"/>
      <x:c r="B9" s="137"/>
      <x:c r="C9" s="137"/>
      <x:c r="D9" s="137"/>
      <x:c r="E9" s="137"/>
      <x:c r="F9" s="137"/>
      <x:c r="G9" s="137"/>
      <x:c r="H9" s="137"/>
      <x:c r="I9" s="137" t="str">
        <x:f>IF($A9="","",IFERROR(INDEX('DEV Migration'!$O$7:$O$25,MATCH($A9,'DEV Migration'!$B$7:$B$25,0)),"Not Started"))</x:f>
      </x:c>
      <x:c r="J9" s="137"/>
      <x:c r="K9" s="137" t="str">
        <x:f>IF($A9="","",IFERROR(INDEX('TEST Migration'!$O$7:$O$25,MATCH($A9,'TEST Migration'!$B$7:$B$25,0)),"Not Started"))</x:f>
      </x:c>
      <x:c r="L9" s="137"/>
      <x:c r="M9" s="137" t="str">
        <x:f>IF($A9="","",IFERROR(INDEX('UAT Migration'!$O$7:$O$25,MATCH($A9,'UAT Migration'!$B$7:$B$25,0)),"Not Started"))</x:f>
      </x:c>
      <x:c r="N9" s="137"/>
      <x:c r="O9" s="137" t="str">
        <x:f>IF($A9="","",IFERROR(INDEX('PROD Migration'!$O$7:$O$25,MATCH($A9,'PROD Migration'!$B$7:$B$25,0)),"Not Started"))</x:f>
      </x:c>
      <x:c r="P9" s="153"/>
      <x:c r="Q9" s="153" t="str">
        <x:f>IF($A9="","",IF(P9&lt;&gt;"Required","N/A",IFERROR(INDEX('DR Migration'!$O$7:$O$25,MATCH($A9,'DR Migration'!$B$7:$B$25,0)),"Not Started")))</x:f>
      </x:c>
      <x:c r="R9" s="154" t="str">
        <x:f>IF($A9="","",IF(AND(P9="Required",Q9="Complete"),"DR Complete",IF(O9="Complete","PROD Complete",IF(M9="Complete","UAT Complete",IF(K9="Complete","TEST Complete",IF(I9="Complete","DEV Complete","Planned"))))))</x:f>
      </x:c>
      <x:c r="S9" s="137" t="str">
        <x:f>IF($A9="","",IF(T9=1,"Closure",IF(AND(H9="Required",I9&lt;&gt;"Complete"),"DEV",IF(AND(J9="Required",K9&lt;&gt;"Complete"),"TEST",IF(AND(L9="Required",M9&lt;&gt;"Complete"),"UAT",IF(AND(N9="Required",O9&lt;&gt;"Complete"),"PROD",IF(AND(P9="Required",Q9&lt;&gt;"Complete"),"DR","Validation / Hypercare")))))))</x:f>
      </x:c>
      <x:c r="T9" s="146" t="str">
        <x:f>IF($A9="","",IFERROR((IF(H9="Required",--(I9="Complete"),0)+IF(J9="Required",--(K9="Complete"),0)+IF(L9="Required",--(M9="Complete"),0)+IF(N9="Required",--(O9="Complete"),0)+IF(P9="Required",--(Q9="Complete"),0))/(--(H9="Required")+--(J9="Required")+--(L9="Required")+--(N9="Required")+--(P9="Required")),0))</x:f>
      </x:c>
      <x:c r="U9" s="153">
        <x:f>IF($A9="","",IF(V9=1,"Closure",IF(AND(L9="Required",M9&lt;&gt;"Complete"),"DEV",IF(AND(N9="Required",O9&lt;&gt;"Complete"),"TEST",IF(AND(P9="Required",Q9&lt;&gt;"Complete"),"UAT",IF(AND(R9="Required",S9&lt;&gt;"Complete"),"PROD","Validation / Hypercare"))))))</x:f>
      </x:c>
      <x:c r="V9" s="149">
        <x:f>IF($A9="","",IF(X9=1,"Completed",IF(U9="Complete","PROD Complete",IF(S9="Complete","UAT Complete",IF(Q9="Complete","TEST Complete",IF(O9="Complete","DEV Complete","Planned"))))))</x:f>
      </x:c>
      <x:c r="W9" s="137">
        <x:f>IF($A9="","",IF(U9="Yes","Red",IF(OR(I9="Blocked",K9="Blocked",M9="Blocked",O9="Blocked",Q9="Blocked"),"Red",IF(T9=1,"Green","Amber"))))</x:f>
      </x:c>
      <x:c r="X9" s="176">
        <x:f>IF($A9="","",IF(Z9=1,"Completed",IF(W9="Complete","PROD Complete",IF(U9="Complete","UAT Complete",IF(S9="Complete","TEST Complete",IF(Q9="Complete","DEV Complete","Planned"))))))</x:f>
      </x:c>
      <x:c r="Y9">
        <x:f>IF($A9="","",IF(Z9=1,"Closure",IF(AND(P9="Required",Q9&lt;&gt;"Complete"),"DEV",IF(AND(R9="Required",S9&lt;&gt;"Complete"),"TEST",IF(AND(T9="Required",U9&lt;&gt;"Complete"),"UAT",IF(AND(V9="Required",W9&lt;&gt;"Complete"),"PROD","Validation / Hypercare"))))))</x:f>
      </x:c>
      <x:c r="Z9">
        <x:f>IF($A9="","",IF(AB9=1,"Completed",IF(Y9="Complete","PROD Complete",IF(W9="Complete","UAT Complete",IF(U9="Complete","TEST Complete",IF(S9="Complete","DEV Complete","Planned"))))))</x:f>
      </x:c>
    </x:row>
    <x:row r="10">
      <x:c r="A10" s="136"/>
      <x:c r="B10" s="137"/>
      <x:c r="C10" s="137"/>
      <x:c r="D10" s="137"/>
      <x:c r="E10" s="137"/>
      <x:c r="F10" s="137"/>
      <x:c r="G10" s="137"/>
      <x:c r="H10" s="137"/>
      <x:c r="I10" s="137" t="str">
        <x:f>IF($A10="","",IFERROR(INDEX('DEV Migration'!$O$7:$O$25,MATCH($A10,'DEV Migration'!$B$7:$B$25,0)),"Not Started"))</x:f>
      </x:c>
      <x:c r="J10" s="137"/>
      <x:c r="K10" s="137" t="str">
        <x:f>IF($A10="","",IFERROR(INDEX('TEST Migration'!$O$7:$O$25,MATCH($A10,'TEST Migration'!$B$7:$B$25,0)),"Not Started"))</x:f>
      </x:c>
      <x:c r="L10" s="137"/>
      <x:c r="M10" s="137" t="str">
        <x:f>IF($A10="","",IFERROR(INDEX('UAT Migration'!$O$7:$O$25,MATCH($A10,'UAT Migration'!$B$7:$B$25,0)),"Not Started"))</x:f>
      </x:c>
      <x:c r="N10" s="137"/>
      <x:c r="O10" s="137" t="str">
        <x:f>IF($A10="","",IFERROR(INDEX('PROD Migration'!$O$7:$O$25,MATCH($A10,'PROD Migration'!$B$7:$B$25,0)),"Not Started"))</x:f>
      </x:c>
      <x:c r="P10" s="153"/>
      <x:c r="Q10" s="153" t="str">
        <x:f>IF($A10="","",IF(P10&lt;&gt;"Required","N/A",IFERROR(INDEX('DR Migration'!$O$7:$O$25,MATCH($A10,'DR Migration'!$B$7:$B$25,0)),"Not Started")))</x:f>
      </x:c>
      <x:c r="R10" s="154" t="str">
        <x:f>IF($A10="","",IF(AND(P10="Required",Q10="Complete"),"DR Complete",IF(O10="Complete","PROD Complete",IF(M10="Complete","UAT Complete",IF(K10="Complete","TEST Complete",IF(I10="Complete","DEV Complete","Planned"))))))</x:f>
      </x:c>
      <x:c r="S10" s="137" t="str">
        <x:f>IF($A10="","",IF(T10=1,"Closure",IF(AND(H10="Required",I10&lt;&gt;"Complete"),"DEV",IF(AND(J10="Required",K10&lt;&gt;"Complete"),"TEST",IF(AND(L10="Required",M10&lt;&gt;"Complete"),"UAT",IF(AND(N10="Required",O10&lt;&gt;"Complete"),"PROD",IF(AND(P10="Required",Q10&lt;&gt;"Complete"),"DR","Validation / Hypercare")))))))</x:f>
      </x:c>
      <x:c r="T10" s="146" t="str">
        <x:f>IF($A10="","",IFERROR((IF(H10="Required",--(I10="Complete"),0)+IF(J10="Required",--(K10="Complete"),0)+IF(L10="Required",--(M10="Complete"),0)+IF(N10="Required",--(O10="Complete"),0)+IF(P10="Required",--(Q10="Complete"),0))/(--(H10="Required")+--(J10="Required")+--(L10="Required")+--(N10="Required")+--(P10="Required")),0))</x:f>
      </x:c>
      <x:c r="U10" s="153">
        <x:f>IF($A10="","",IF(V10=1,"Closure",IF(AND(L10="Required",M10&lt;&gt;"Complete"),"DEV",IF(AND(N10="Required",O10&lt;&gt;"Complete"),"TEST",IF(AND(P10="Required",Q10&lt;&gt;"Complete"),"UAT",IF(AND(R10="Required",S10&lt;&gt;"Complete"),"PROD","Validation / Hypercare"))))))</x:f>
      </x:c>
      <x:c r="V10" s="149">
        <x:f>IF($A10="","",IF(X10=1,"Completed",IF(U10="Complete","PROD Complete",IF(S10="Complete","UAT Complete",IF(Q10="Complete","TEST Complete",IF(O10="Complete","DEV Complete","Planned"))))))</x:f>
      </x:c>
      <x:c r="W10" s="137">
        <x:f>IF($A10="","",IF(U10="Yes","Red",IF(OR(I10="Blocked",K10="Blocked",M10="Blocked",O10="Blocked",Q10="Blocked"),"Red",IF(T10=1,"Green","Amber"))))</x:f>
      </x:c>
      <x:c r="X10" s="176">
        <x:f>IF($A10="","",IF(Z10=1,"Completed",IF(W10="Complete","PROD Complete",IF(U10="Complete","UAT Complete",IF(S10="Complete","TEST Complete",IF(Q10="Complete","DEV Complete","Planned"))))))</x:f>
      </x:c>
      <x:c r="Y10">
        <x:f>IF($A10="","",IF(Z10=1,"Closure",IF(AND(P10="Required",Q10&lt;&gt;"Complete"),"DEV",IF(AND(R10="Required",S10&lt;&gt;"Complete"),"TEST",IF(AND(T10="Required",U10&lt;&gt;"Complete"),"UAT",IF(AND(V10="Required",W10&lt;&gt;"Complete"),"PROD","Validation / Hypercare"))))))</x:f>
      </x:c>
      <x:c r="Z10">
        <x:f>IF($A10="","",IF(AB10=1,"Completed",IF(Y10="Complete","PROD Complete",IF(W10="Complete","UAT Complete",IF(U10="Complete","TEST Complete",IF(S10="Complete","DEV Complete","Planned"))))))</x:f>
      </x:c>
    </x:row>
    <x:row r="11">
      <x:c r="A11" s="136"/>
      <x:c r="B11" s="137"/>
      <x:c r="C11" s="137"/>
      <x:c r="D11" s="137"/>
      <x:c r="E11" s="137"/>
      <x:c r="F11" s="137"/>
      <x:c r="G11" s="137"/>
      <x:c r="H11" s="137"/>
      <x:c r="I11" s="137" t="str">
        <x:f>IF($A11="","",IFERROR(INDEX('DEV Migration'!$O$7:$O$25,MATCH($A11,'DEV Migration'!$B$7:$B$25,0)),"Not Started"))</x:f>
      </x:c>
      <x:c r="J11" s="137"/>
      <x:c r="K11" s="137" t="str">
        <x:f>IF($A11="","",IFERROR(INDEX('TEST Migration'!$O$7:$O$25,MATCH($A11,'TEST Migration'!$B$7:$B$25,0)),"Not Started"))</x:f>
      </x:c>
      <x:c r="L11" s="137"/>
      <x:c r="M11" s="137" t="str">
        <x:f>IF($A11="","",IFERROR(INDEX('UAT Migration'!$O$7:$O$25,MATCH($A11,'UAT Migration'!$B$7:$B$25,0)),"Not Started"))</x:f>
      </x:c>
      <x:c r="N11" s="137"/>
      <x:c r="O11" s="137" t="str">
        <x:f>IF($A11="","",IFERROR(INDEX('PROD Migration'!$O$7:$O$25,MATCH($A11,'PROD Migration'!$B$7:$B$25,0)),"Not Started"))</x:f>
      </x:c>
      <x:c r="P11" s="153"/>
      <x:c r="Q11" s="153" t="str">
        <x:f>IF($A11="","",IF(P11&lt;&gt;"Required","N/A",IFERROR(INDEX('DR Migration'!$O$7:$O$25,MATCH($A11,'DR Migration'!$B$7:$B$25,0)),"Not Started")))</x:f>
      </x:c>
      <x:c r="R11" s="154" t="str">
        <x:f>IF($A11="","",IF(AND(P11="Required",Q11="Complete"),"DR Complete",IF(O11="Complete","PROD Complete",IF(M11="Complete","UAT Complete",IF(K11="Complete","TEST Complete",IF(I11="Complete","DEV Complete","Planned"))))))</x:f>
      </x:c>
      <x:c r="S11" s="137" t="str">
        <x:f>IF($A11="","",IF(T11=1,"Closure",IF(AND(H11="Required",I11&lt;&gt;"Complete"),"DEV",IF(AND(J11="Required",K11&lt;&gt;"Complete"),"TEST",IF(AND(L11="Required",M11&lt;&gt;"Complete"),"UAT",IF(AND(N11="Required",O11&lt;&gt;"Complete"),"PROD",IF(AND(P11="Required",Q11&lt;&gt;"Complete"),"DR","Validation / Hypercare")))))))</x:f>
      </x:c>
      <x:c r="T11" s="146" t="str">
        <x:f>IF($A11="","",IFERROR((IF(H11="Required",--(I11="Complete"),0)+IF(J11="Required",--(K11="Complete"),0)+IF(L11="Required",--(M11="Complete"),0)+IF(N11="Required",--(O11="Complete"),0)+IF(P11="Required",--(Q11="Complete"),0))/(--(H11="Required")+--(J11="Required")+--(L11="Required")+--(N11="Required")+--(P11="Required")),0))</x:f>
      </x:c>
      <x:c r="U11" s="153">
        <x:f>IF($A11="","",IF(V11=1,"Closure",IF(AND(L11="Required",M11&lt;&gt;"Complete"),"DEV",IF(AND(N11="Required",O11&lt;&gt;"Complete"),"TEST",IF(AND(P11="Required",Q11&lt;&gt;"Complete"),"UAT",IF(AND(R11="Required",S11&lt;&gt;"Complete"),"PROD","Validation / Hypercare"))))))</x:f>
      </x:c>
      <x:c r="V11" s="149">
        <x:f>IF($A11="","",IF(X11=1,"Completed",IF(U11="Complete","PROD Complete",IF(S11="Complete","UAT Complete",IF(Q11="Complete","TEST Complete",IF(O11="Complete","DEV Complete","Planned"))))))</x:f>
      </x:c>
      <x:c r="W11" s="137">
        <x:f>IF($A11="","",IF(U11="Yes","Red",IF(OR(I11="Blocked",K11="Blocked",M11="Blocked",O11="Blocked",Q11="Blocked"),"Red",IF(T11=1,"Green","Amber"))))</x:f>
      </x:c>
      <x:c r="X11" s="176">
        <x:f>IF($A11="","",IF(Z11=1,"Completed",IF(W11="Complete","PROD Complete",IF(U11="Complete","UAT Complete",IF(S11="Complete","TEST Complete",IF(Q11="Complete","DEV Complete","Planned"))))))</x:f>
      </x:c>
      <x:c r="Y11">
        <x:f>IF($A11="","",IF(Z11=1,"Closure",IF(AND(P11="Required",Q11&lt;&gt;"Complete"),"DEV",IF(AND(R11="Required",S11&lt;&gt;"Complete"),"TEST",IF(AND(T11="Required",U11&lt;&gt;"Complete"),"UAT",IF(AND(V11="Required",W11&lt;&gt;"Complete"),"PROD","Validation / Hypercare"))))))</x:f>
      </x:c>
      <x:c r="Z11">
        <x:f>IF($A11="","",IF(AB11=1,"Completed",IF(Y11="Complete","PROD Complete",IF(W11="Complete","UAT Complete",IF(U11="Complete","TEST Complete",IF(S11="Complete","DEV Complete","Planned"))))))</x:f>
      </x:c>
    </x:row>
    <x:row r="12">
      <x:c r="A12" s="136"/>
      <x:c r="B12" s="137"/>
      <x:c r="C12" s="137"/>
      <x:c r="D12" s="137"/>
      <x:c r="E12" s="137"/>
      <x:c r="F12" s="137"/>
      <x:c r="G12" s="137"/>
      <x:c r="H12" s="137"/>
      <x:c r="I12" s="137" t="str">
        <x:f>IF($A12="","",IFERROR(INDEX('DEV Migration'!$O$7:$O$25,MATCH($A12,'DEV Migration'!$B$7:$B$25,0)),"Not Started"))</x:f>
      </x:c>
      <x:c r="J12" s="137"/>
      <x:c r="K12" s="137" t="str">
        <x:f>IF($A12="","",IFERROR(INDEX('TEST Migration'!$O$7:$O$25,MATCH($A12,'TEST Migration'!$B$7:$B$25,0)),"Not Started"))</x:f>
      </x:c>
      <x:c r="L12" s="137"/>
      <x:c r="M12" s="137" t="str">
        <x:f>IF($A12="","",IFERROR(INDEX('UAT Migration'!$O$7:$O$25,MATCH($A12,'UAT Migration'!$B$7:$B$25,0)),"Not Started"))</x:f>
      </x:c>
      <x:c r="N12" s="137"/>
      <x:c r="O12" s="137" t="str">
        <x:f>IF($A12="","",IFERROR(INDEX('PROD Migration'!$O$7:$O$25,MATCH($A12,'PROD Migration'!$B$7:$B$25,0)),"Not Started"))</x:f>
      </x:c>
      <x:c r="P12" s="153"/>
      <x:c r="Q12" s="153" t="str">
        <x:f>IF($A12="","",IF(P12&lt;&gt;"Required","N/A",IFERROR(INDEX('DR Migration'!$O$7:$O$25,MATCH($A12,'DR Migration'!$B$7:$B$25,0)),"Not Started")))</x:f>
      </x:c>
      <x:c r="R12" s="154" t="str">
        <x:f>IF($A12="","",IF(AND(P12="Required",Q12="Complete"),"DR Complete",IF(O12="Complete","PROD Complete",IF(M12="Complete","UAT Complete",IF(K12="Complete","TEST Complete",IF(I12="Complete","DEV Complete","Planned"))))))</x:f>
      </x:c>
      <x:c r="S12" s="137" t="str">
        <x:f>IF($A12="","",IF(T12=1,"Closure",IF(AND(H12="Required",I12&lt;&gt;"Complete"),"DEV",IF(AND(J12="Required",K12&lt;&gt;"Complete"),"TEST",IF(AND(L12="Required",M12&lt;&gt;"Complete"),"UAT",IF(AND(N12="Required",O12&lt;&gt;"Complete"),"PROD",IF(AND(P12="Required",Q12&lt;&gt;"Complete"),"DR","Validation / Hypercare")))))))</x:f>
      </x:c>
      <x:c r="T12" s="146" t="str">
        <x:f>IF($A12="","",IFERROR((IF(H12="Required",--(I12="Complete"),0)+IF(J12="Required",--(K12="Complete"),0)+IF(L12="Required",--(M12="Complete"),0)+IF(N12="Required",--(O12="Complete"),0)+IF(P12="Required",--(Q12="Complete"),0))/(--(H12="Required")+--(J12="Required")+--(L12="Required")+--(N12="Required")+--(P12="Required")),0))</x:f>
      </x:c>
      <x:c r="U12" s="153">
        <x:f>IF($A12="","",IF(V12=1,"Closure",IF(AND(L12="Required",M12&lt;&gt;"Complete"),"DEV",IF(AND(N12="Required",O12&lt;&gt;"Complete"),"TEST",IF(AND(P12="Required",Q12&lt;&gt;"Complete"),"UAT",IF(AND(R12="Required",S12&lt;&gt;"Complete"),"PROD","Validation / Hypercare"))))))</x:f>
      </x:c>
      <x:c r="V12" s="149">
        <x:f>IF($A12="","",IF(X12=1,"Completed",IF(U12="Complete","PROD Complete",IF(S12="Complete","UAT Complete",IF(Q12="Complete","TEST Complete",IF(O12="Complete","DEV Complete","Planned"))))))</x:f>
      </x:c>
      <x:c r="W12" s="137">
        <x:f>IF($A12="","",IF(U12="Yes","Red",IF(OR(I12="Blocked",K12="Blocked",M12="Blocked",O12="Blocked",Q12="Blocked"),"Red",IF(T12=1,"Green","Amber"))))</x:f>
      </x:c>
      <x:c r="X12" s="176">
        <x:f>IF($A12="","",IF(Z12=1,"Completed",IF(W12="Complete","PROD Complete",IF(U12="Complete","UAT Complete",IF(S12="Complete","TEST Complete",IF(Q12="Complete","DEV Complete","Planned"))))))</x:f>
      </x:c>
      <x:c r="Y12">
        <x:f>IF($A12="","",IF(Z12=1,"Closure",IF(AND(P12="Required",Q12&lt;&gt;"Complete"),"DEV",IF(AND(R12="Required",S12&lt;&gt;"Complete"),"TEST",IF(AND(T12="Required",U12&lt;&gt;"Complete"),"UAT",IF(AND(V12="Required",W12&lt;&gt;"Complete"),"PROD","Validation / Hypercare"))))))</x:f>
      </x:c>
      <x:c r="Z12">
        <x:f>IF($A12="","",IF(AB12=1,"Completed",IF(Y12="Complete","PROD Complete",IF(W12="Complete","UAT Complete",IF(U12="Complete","TEST Complete",IF(S12="Complete","DEV Complete","Planned"))))))</x:f>
      </x:c>
    </x:row>
    <x:row r="13">
      <x:c r="A13" s="136"/>
      <x:c r="B13" s="137"/>
      <x:c r="C13" s="137"/>
      <x:c r="D13" s="137"/>
      <x:c r="E13" s="137"/>
      <x:c r="F13" s="137"/>
      <x:c r="G13" s="137"/>
      <x:c r="H13" s="137"/>
      <x:c r="I13" s="137" t="str">
        <x:f>IF($A13="","",IFERROR(INDEX('DEV Migration'!$O$7:$O$25,MATCH($A13,'DEV Migration'!$B$7:$B$25,0)),"Not Started"))</x:f>
      </x:c>
      <x:c r="J13" s="137"/>
      <x:c r="K13" s="137" t="str">
        <x:f>IF($A13="","",IFERROR(INDEX('TEST Migration'!$O$7:$O$25,MATCH($A13,'TEST Migration'!$B$7:$B$25,0)),"Not Started"))</x:f>
      </x:c>
      <x:c r="L13" s="137"/>
      <x:c r="M13" s="137" t="str">
        <x:f>IF($A13="","",IFERROR(INDEX('UAT Migration'!$O$7:$O$25,MATCH($A13,'UAT Migration'!$B$7:$B$25,0)),"Not Started"))</x:f>
      </x:c>
      <x:c r="N13" s="137"/>
      <x:c r="O13" s="137" t="str">
        <x:f>IF($A13="","",IFERROR(INDEX('PROD Migration'!$O$7:$O$25,MATCH($A13,'PROD Migration'!$B$7:$B$25,0)),"Not Started"))</x:f>
      </x:c>
      <x:c r="P13" s="153"/>
      <x:c r="Q13" s="153" t="str">
        <x:f>IF($A13="","",IF(P13&lt;&gt;"Required","N/A",IFERROR(INDEX('DR Migration'!$O$7:$O$25,MATCH($A13,'DR Migration'!$B$7:$B$25,0)),"Not Started")))</x:f>
      </x:c>
      <x:c r="R13" s="154" t="str">
        <x:f>IF($A13="","",IF(AND(P13="Required",Q13="Complete"),"DR Complete",IF(O13="Complete","PROD Complete",IF(M13="Complete","UAT Complete",IF(K13="Complete","TEST Complete",IF(I13="Complete","DEV Complete","Planned"))))))</x:f>
      </x:c>
      <x:c r="S13" s="137" t="str">
        <x:f>IF($A13="","",IF(T13=1,"Closure",IF(AND(H13="Required",I13&lt;&gt;"Complete"),"DEV",IF(AND(J13="Required",K13&lt;&gt;"Complete"),"TEST",IF(AND(L13="Required",M13&lt;&gt;"Complete"),"UAT",IF(AND(N13="Required",O13&lt;&gt;"Complete"),"PROD",IF(AND(P13="Required",Q13&lt;&gt;"Complete"),"DR","Validation / Hypercare")))))))</x:f>
      </x:c>
      <x:c r="T13" s="146" t="str">
        <x:f>IF($A13="","",IFERROR((IF(H13="Required",--(I13="Complete"),0)+IF(J13="Required",--(K13="Complete"),0)+IF(L13="Required",--(M13="Complete"),0)+IF(N13="Required",--(O13="Complete"),0)+IF(P13="Required",--(Q13="Complete"),0))/(--(H13="Required")+--(J13="Required")+--(L13="Required")+--(N13="Required")+--(P13="Required")),0))</x:f>
      </x:c>
      <x:c r="U13" s="153">
        <x:f>IF($A13="","",IF(V13=1,"Closure",IF(AND(L13="Required",M13&lt;&gt;"Complete"),"DEV",IF(AND(N13="Required",O13&lt;&gt;"Complete"),"TEST",IF(AND(P13="Required",Q13&lt;&gt;"Complete"),"UAT",IF(AND(R13="Required",S13&lt;&gt;"Complete"),"PROD","Validation / Hypercare"))))))</x:f>
      </x:c>
      <x:c r="V13" s="149">
        <x:f>IF($A13="","",IF(X13=1,"Completed",IF(U13="Complete","PROD Complete",IF(S13="Complete","UAT Complete",IF(Q13="Complete","TEST Complete",IF(O13="Complete","DEV Complete","Planned"))))))</x:f>
      </x:c>
      <x:c r="W13" s="137">
        <x:f>IF($A13="","",IF(U13="Yes","Red",IF(OR(I13="Blocked",K13="Blocked",M13="Blocked",O13="Blocked",Q13="Blocked"),"Red",IF(T13=1,"Green","Amber"))))</x:f>
      </x:c>
      <x:c r="X13" s="176">
        <x:f>IF($A13="","",IF(Z13=1,"Completed",IF(W13="Complete","PROD Complete",IF(U13="Complete","UAT Complete",IF(S13="Complete","TEST Complete",IF(Q13="Complete","DEV Complete","Planned"))))))</x:f>
      </x:c>
      <x:c r="Y13">
        <x:f>IF($A13="","",IF(Z13=1,"Closure",IF(AND(P13="Required",Q13&lt;&gt;"Complete"),"DEV",IF(AND(R13="Required",S13&lt;&gt;"Complete"),"TEST",IF(AND(T13="Required",U13&lt;&gt;"Complete"),"UAT",IF(AND(V13="Required",W13&lt;&gt;"Complete"),"PROD","Validation / Hypercare"))))))</x:f>
      </x:c>
      <x:c r="Z13">
        <x:f>IF($A13="","",IF(AB13=1,"Completed",IF(Y13="Complete","PROD Complete",IF(W13="Complete","UAT Complete",IF(U13="Complete","TEST Complete",IF(S13="Complete","DEV Complete","Planned"))))))</x:f>
      </x:c>
    </x:row>
    <x:row r="14">
      <x:c r="A14" s="136"/>
      <x:c r="B14" s="137"/>
      <x:c r="C14" s="137"/>
      <x:c r="D14" s="137"/>
      <x:c r="E14" s="137"/>
      <x:c r="F14" s="137"/>
      <x:c r="G14" s="137"/>
      <x:c r="H14" s="137"/>
      <x:c r="I14" s="137" t="str">
        <x:f>IF($A14="","",IFERROR(INDEX('DEV Migration'!$O$7:$O$25,MATCH($A14,'DEV Migration'!$B$7:$B$25,0)),"Not Started"))</x:f>
      </x:c>
      <x:c r="J14" s="137"/>
      <x:c r="K14" s="137" t="str">
        <x:f>IF($A14="","",IFERROR(INDEX('TEST Migration'!$O$7:$O$25,MATCH($A14,'TEST Migration'!$B$7:$B$25,0)),"Not Started"))</x:f>
      </x:c>
      <x:c r="L14" s="137"/>
      <x:c r="M14" s="137" t="str">
        <x:f>IF($A14="","",IFERROR(INDEX('UAT Migration'!$O$7:$O$25,MATCH($A14,'UAT Migration'!$B$7:$B$25,0)),"Not Started"))</x:f>
      </x:c>
      <x:c r="N14" s="137"/>
      <x:c r="O14" s="137" t="str">
        <x:f>IF($A14="","",IFERROR(INDEX('PROD Migration'!$O$7:$O$25,MATCH($A14,'PROD Migration'!$B$7:$B$25,0)),"Not Started"))</x:f>
      </x:c>
      <x:c r="P14" s="153"/>
      <x:c r="Q14" s="153" t="str">
        <x:f>IF($A14="","",IF(P14&lt;&gt;"Required","N/A",IFERROR(INDEX('DR Migration'!$O$7:$O$25,MATCH($A14,'DR Migration'!$B$7:$B$25,0)),"Not Started")))</x:f>
      </x:c>
      <x:c r="R14" s="154" t="str">
        <x:f>IF($A14="","",IF(AND(P14="Required",Q14="Complete"),"DR Complete",IF(O14="Complete","PROD Complete",IF(M14="Complete","UAT Complete",IF(K14="Complete","TEST Complete",IF(I14="Complete","DEV Complete","Planned"))))))</x:f>
      </x:c>
      <x:c r="S14" s="137" t="str">
        <x:f>IF($A14="","",IF(T14=1,"Closure",IF(AND(H14="Required",I14&lt;&gt;"Complete"),"DEV",IF(AND(J14="Required",K14&lt;&gt;"Complete"),"TEST",IF(AND(L14="Required",M14&lt;&gt;"Complete"),"UAT",IF(AND(N14="Required",O14&lt;&gt;"Complete"),"PROD",IF(AND(P14="Required",Q14&lt;&gt;"Complete"),"DR","Validation / Hypercare")))))))</x:f>
      </x:c>
      <x:c r="T14" s="146" t="str">
        <x:f>IF($A14="","",IFERROR((IF(H14="Required",--(I14="Complete"),0)+IF(J14="Required",--(K14="Complete"),0)+IF(L14="Required",--(M14="Complete"),0)+IF(N14="Required",--(O14="Complete"),0)+IF(P14="Required",--(Q14="Complete"),0))/(--(H14="Required")+--(J14="Required")+--(L14="Required")+--(N14="Required")+--(P14="Required")),0))</x:f>
      </x:c>
      <x:c r="U14" s="153">
        <x:f>IF($A14="","",IF(V14=1,"Closure",IF(AND(L14="Required",M14&lt;&gt;"Complete"),"DEV",IF(AND(N14="Required",O14&lt;&gt;"Complete"),"TEST",IF(AND(P14="Required",Q14&lt;&gt;"Complete"),"UAT",IF(AND(R14="Required",S14&lt;&gt;"Complete"),"PROD","Validation / Hypercare"))))))</x:f>
      </x:c>
      <x:c r="V14" s="149">
        <x:f>IF($A14="","",IF(X14=1,"Completed",IF(U14="Complete","PROD Complete",IF(S14="Complete","UAT Complete",IF(Q14="Complete","TEST Complete",IF(O14="Complete","DEV Complete","Planned"))))))</x:f>
      </x:c>
      <x:c r="W14" s="137">
        <x:f>IF($A14="","",IF(U14="Yes","Red",IF(OR(I14="Blocked",K14="Blocked",M14="Blocked",O14="Blocked",Q14="Blocked"),"Red",IF(T14=1,"Green","Amber"))))</x:f>
      </x:c>
      <x:c r="X14" s="176">
        <x:f>IF($A14="","",IF(Z14=1,"Completed",IF(W14="Complete","PROD Complete",IF(U14="Complete","UAT Complete",IF(S14="Complete","TEST Complete",IF(Q14="Complete","DEV Complete","Planned"))))))</x:f>
      </x:c>
      <x:c r="Y14">
        <x:f>IF($A14="","",IF(Z14=1,"Closure",IF(AND(P14="Required",Q14&lt;&gt;"Complete"),"DEV",IF(AND(R14="Required",S14&lt;&gt;"Complete"),"TEST",IF(AND(T14="Required",U14&lt;&gt;"Complete"),"UAT",IF(AND(V14="Required",W14&lt;&gt;"Complete"),"PROD","Validation / Hypercare"))))))</x:f>
      </x:c>
      <x:c r="Z14">
        <x:f>IF($A14="","",IF(AB14=1,"Completed",IF(Y14="Complete","PROD Complete",IF(W14="Complete","UAT Complete",IF(U14="Complete","TEST Complete",IF(S14="Complete","DEV Complete","Planned"))))))</x:f>
      </x:c>
    </x:row>
    <x:row r="15">
      <x:c r="A15" s="136"/>
      <x:c r="B15" s="137"/>
      <x:c r="C15" s="137"/>
      <x:c r="D15" s="137"/>
      <x:c r="E15" s="137"/>
      <x:c r="F15" s="137"/>
      <x:c r="G15" s="137"/>
      <x:c r="H15" s="137"/>
      <x:c r="I15" s="137" t="str">
        <x:f>IF($A15="","",IFERROR(INDEX('DEV Migration'!$O$7:$O$25,MATCH($A15,'DEV Migration'!$B$7:$B$25,0)),"Not Started"))</x:f>
      </x:c>
      <x:c r="J15" s="137"/>
      <x:c r="K15" s="137" t="str">
        <x:f>IF($A15="","",IFERROR(INDEX('TEST Migration'!$O$7:$O$25,MATCH($A15,'TEST Migration'!$B$7:$B$25,0)),"Not Started"))</x:f>
      </x:c>
      <x:c r="L15" s="137"/>
      <x:c r="M15" s="137" t="str">
        <x:f>IF($A15="","",IFERROR(INDEX('UAT Migration'!$O$7:$O$25,MATCH($A15,'UAT Migration'!$B$7:$B$25,0)),"Not Started"))</x:f>
      </x:c>
      <x:c r="N15" s="137"/>
      <x:c r="O15" s="137" t="str">
        <x:f>IF($A15="","",IFERROR(INDEX('PROD Migration'!$O$7:$O$25,MATCH($A15,'PROD Migration'!$B$7:$B$25,0)),"Not Started"))</x:f>
      </x:c>
      <x:c r="P15" s="153"/>
      <x:c r="Q15" s="153" t="str">
        <x:f>IF($A15="","",IF(P15&lt;&gt;"Required","N/A",IFERROR(INDEX('DR Migration'!$O$7:$O$25,MATCH($A15,'DR Migration'!$B$7:$B$25,0)),"Not Started")))</x:f>
      </x:c>
      <x:c r="R15" s="154" t="str">
        <x:f>IF($A15="","",IF(AND(P15="Required",Q15="Complete"),"DR Complete",IF(O15="Complete","PROD Complete",IF(M15="Complete","UAT Complete",IF(K15="Complete","TEST Complete",IF(I15="Complete","DEV Complete","Planned"))))))</x:f>
      </x:c>
      <x:c r="S15" s="137" t="str">
        <x:f>IF($A15="","",IF(T15=1,"Closure",IF(AND(H15="Required",I15&lt;&gt;"Complete"),"DEV",IF(AND(J15="Required",K15&lt;&gt;"Complete"),"TEST",IF(AND(L15="Required",M15&lt;&gt;"Complete"),"UAT",IF(AND(N15="Required",O15&lt;&gt;"Complete"),"PROD",IF(AND(P15="Required",Q15&lt;&gt;"Complete"),"DR","Validation / Hypercare")))))))</x:f>
      </x:c>
      <x:c r="T15" s="146" t="str">
        <x:f>IF($A15="","",IFERROR((IF(H15="Required",--(I15="Complete"),0)+IF(J15="Required",--(K15="Complete"),0)+IF(L15="Required",--(M15="Complete"),0)+IF(N15="Required",--(O15="Complete"),0)+IF(P15="Required",--(Q15="Complete"),0))/(--(H15="Required")+--(J15="Required")+--(L15="Required")+--(N15="Required")+--(P15="Required")),0))</x:f>
      </x:c>
      <x:c r="U15" s="153">
        <x:f>IF($A15="","",IF(V15=1,"Closure",IF(AND(L15="Required",M15&lt;&gt;"Complete"),"DEV",IF(AND(N15="Required",O15&lt;&gt;"Complete"),"TEST",IF(AND(P15="Required",Q15&lt;&gt;"Complete"),"UAT",IF(AND(R15="Required",S15&lt;&gt;"Complete"),"PROD","Validation / Hypercare"))))))</x:f>
      </x:c>
      <x:c r="V15" s="149">
        <x:f>IF($A15="","",IF(X15=1,"Completed",IF(U15="Complete","PROD Complete",IF(S15="Complete","UAT Complete",IF(Q15="Complete","TEST Complete",IF(O15="Complete","DEV Complete","Planned"))))))</x:f>
      </x:c>
      <x:c r="W15" s="137">
        <x:f>IF($A15="","",IF(U15="Yes","Red",IF(OR(I15="Blocked",K15="Blocked",M15="Blocked",O15="Blocked",Q15="Blocked"),"Red",IF(T15=1,"Green","Amber"))))</x:f>
      </x:c>
      <x:c r="X15" s="176">
        <x:f>IF($A15="","",IF(Z15=1,"Completed",IF(W15="Complete","PROD Complete",IF(U15="Complete","UAT Complete",IF(S15="Complete","TEST Complete",IF(Q15="Complete","DEV Complete","Planned"))))))</x:f>
      </x:c>
      <x:c r="Y15">
        <x:f>IF($A15="","",IF(Z15=1,"Closure",IF(AND(P15="Required",Q15&lt;&gt;"Complete"),"DEV",IF(AND(R15="Required",S15&lt;&gt;"Complete"),"TEST",IF(AND(T15="Required",U15&lt;&gt;"Complete"),"UAT",IF(AND(V15="Required",W15&lt;&gt;"Complete"),"PROD","Validation / Hypercare"))))))</x:f>
      </x:c>
      <x:c r="Z15">
        <x:f>IF($A15="","",IF(AB15=1,"Completed",IF(Y15="Complete","PROD Complete",IF(W15="Complete","UAT Complete",IF(U15="Complete","TEST Complete",IF(S15="Complete","DEV Complete","Planned"))))))</x:f>
      </x:c>
    </x:row>
    <x:row r="16">
      <x:c r="A16" s="136"/>
      <x:c r="B16" s="137"/>
      <x:c r="C16" s="137"/>
      <x:c r="D16" s="137"/>
      <x:c r="E16" s="137"/>
      <x:c r="F16" s="137"/>
      <x:c r="G16" s="137"/>
      <x:c r="H16" s="137"/>
      <x:c r="I16" s="137" t="str">
        <x:f>IF($A16="","",IFERROR(INDEX('DEV Migration'!$O$7:$O$25,MATCH($A16,'DEV Migration'!$B$7:$B$25,0)),"Not Started"))</x:f>
      </x:c>
      <x:c r="J16" s="137"/>
      <x:c r="K16" s="137" t="str">
        <x:f>IF($A16="","",IFERROR(INDEX('TEST Migration'!$O$7:$O$25,MATCH($A16,'TEST Migration'!$B$7:$B$25,0)),"Not Started"))</x:f>
      </x:c>
      <x:c r="L16" s="137"/>
      <x:c r="M16" s="137" t="str">
        <x:f>IF($A16="","",IFERROR(INDEX('UAT Migration'!$O$7:$O$25,MATCH($A16,'UAT Migration'!$B$7:$B$25,0)),"Not Started"))</x:f>
      </x:c>
      <x:c r="N16" s="137"/>
      <x:c r="O16" s="137" t="str">
        <x:f>IF($A16="","",IFERROR(INDEX('PROD Migration'!$O$7:$O$25,MATCH($A16,'PROD Migration'!$B$7:$B$25,0)),"Not Started"))</x:f>
      </x:c>
      <x:c r="P16" s="153"/>
      <x:c r="Q16" s="153" t="str">
        <x:f>IF($A16="","",IF(P16&lt;&gt;"Required","N/A",IFERROR(INDEX('DR Migration'!$O$7:$O$25,MATCH($A16,'DR Migration'!$B$7:$B$25,0)),"Not Started")))</x:f>
      </x:c>
      <x:c r="R16" s="154" t="str">
        <x:f>IF($A16="","",IF(AND(P16="Required",Q16="Complete"),"DR Complete",IF(O16="Complete","PROD Complete",IF(M16="Complete","UAT Complete",IF(K16="Complete","TEST Complete",IF(I16="Complete","DEV Complete","Planned"))))))</x:f>
      </x:c>
      <x:c r="S16" s="137" t="str">
        <x:f>IF($A16="","",IF(T16=1,"Closure",IF(AND(H16="Required",I16&lt;&gt;"Complete"),"DEV",IF(AND(J16="Required",K16&lt;&gt;"Complete"),"TEST",IF(AND(L16="Required",M16&lt;&gt;"Complete"),"UAT",IF(AND(N16="Required",O16&lt;&gt;"Complete"),"PROD",IF(AND(P16="Required",Q16&lt;&gt;"Complete"),"DR","Validation / Hypercare")))))))</x:f>
      </x:c>
      <x:c r="T16" s="146" t="str">
        <x:f>IF($A16="","",IFERROR((IF(H16="Required",--(I16="Complete"),0)+IF(J16="Required",--(K16="Complete"),0)+IF(L16="Required",--(M16="Complete"),0)+IF(N16="Required",--(O16="Complete"),0)+IF(P16="Required",--(Q16="Complete"),0))/(--(H16="Required")+--(J16="Required")+--(L16="Required")+--(N16="Required")+--(P16="Required")),0))</x:f>
      </x:c>
      <x:c r="U16" s="153">
        <x:f>IF($A16="","",IF(V16=1,"Closure",IF(AND(L16="Required",M16&lt;&gt;"Complete"),"DEV",IF(AND(N16="Required",O16&lt;&gt;"Complete"),"TEST",IF(AND(P16="Required",Q16&lt;&gt;"Complete"),"UAT",IF(AND(R16="Required",S16&lt;&gt;"Complete"),"PROD","Validation / Hypercare"))))))</x:f>
      </x:c>
      <x:c r="V16" s="149">
        <x:f>IF($A16="","",IF(X16=1,"Completed",IF(U16="Complete","PROD Complete",IF(S16="Complete","UAT Complete",IF(Q16="Complete","TEST Complete",IF(O16="Complete","DEV Complete","Planned"))))))</x:f>
      </x:c>
      <x:c r="W16" s="137">
        <x:f>IF($A16="","",IF(U16="Yes","Red",IF(OR(I16="Blocked",K16="Blocked",M16="Blocked",O16="Blocked",Q16="Blocked"),"Red",IF(T16=1,"Green","Amber"))))</x:f>
      </x:c>
      <x:c r="X16" s="176">
        <x:f>IF($A16="","",IF(Z16=1,"Completed",IF(W16="Complete","PROD Complete",IF(U16="Complete","UAT Complete",IF(S16="Complete","TEST Complete",IF(Q16="Complete","DEV Complete","Planned"))))))</x:f>
      </x:c>
      <x:c r="Y16">
        <x:f>IF($A16="","",IF(Z16=1,"Closure",IF(AND(P16="Required",Q16&lt;&gt;"Complete"),"DEV",IF(AND(R16="Required",S16&lt;&gt;"Complete"),"TEST",IF(AND(T16="Required",U16&lt;&gt;"Complete"),"UAT",IF(AND(V16="Required",W16&lt;&gt;"Complete"),"PROD","Validation / Hypercare"))))))</x:f>
      </x:c>
      <x:c r="Z16">
        <x:f>IF($A16="","",IF(AB16=1,"Completed",IF(Y16="Complete","PROD Complete",IF(W16="Complete","UAT Complete",IF(U16="Complete","TEST Complete",IF(S16="Complete","DEV Complete","Planned"))))))</x:f>
      </x:c>
    </x:row>
    <x:row r="17">
      <x:c r="A17" s="136"/>
      <x:c r="B17" s="137"/>
      <x:c r="C17" s="137"/>
      <x:c r="D17" s="137"/>
      <x:c r="E17" s="137"/>
      <x:c r="F17" s="137"/>
      <x:c r="G17" s="137"/>
      <x:c r="H17" s="137"/>
      <x:c r="I17" s="137" t="str">
        <x:f>IF($A17="","",IFERROR(INDEX('DEV Migration'!$O$7:$O$25,MATCH($A17,'DEV Migration'!$B$7:$B$25,0)),"Not Started"))</x:f>
      </x:c>
      <x:c r="J17" s="137"/>
      <x:c r="K17" s="137" t="str">
        <x:f>IF($A17="","",IFERROR(INDEX('TEST Migration'!$O$7:$O$25,MATCH($A17,'TEST Migration'!$B$7:$B$25,0)),"Not Started"))</x:f>
      </x:c>
      <x:c r="L17" s="137"/>
      <x:c r="M17" s="137" t="str">
        <x:f>IF($A17="","",IFERROR(INDEX('UAT Migration'!$O$7:$O$25,MATCH($A17,'UAT Migration'!$B$7:$B$25,0)),"Not Started"))</x:f>
      </x:c>
      <x:c r="N17" s="137"/>
      <x:c r="O17" s="137" t="str">
        <x:f>IF($A17="","",IFERROR(INDEX('PROD Migration'!$O$7:$O$25,MATCH($A17,'PROD Migration'!$B$7:$B$25,0)),"Not Started"))</x:f>
      </x:c>
      <x:c r="P17" s="153"/>
      <x:c r="Q17" s="153" t="str">
        <x:f>IF($A17="","",IF(P17&lt;&gt;"Required","N/A",IFERROR(INDEX('DR Migration'!$O$7:$O$25,MATCH($A17,'DR Migration'!$B$7:$B$25,0)),"Not Started")))</x:f>
      </x:c>
      <x:c r="R17" s="154" t="str">
        <x:f>IF($A17="","",IF(AND(P17="Required",Q17="Complete"),"DR Complete",IF(O17="Complete","PROD Complete",IF(M17="Complete","UAT Complete",IF(K17="Complete","TEST Complete",IF(I17="Complete","DEV Complete","Planned"))))))</x:f>
      </x:c>
      <x:c r="S17" s="137" t="str">
        <x:f>IF($A17="","",IF(T17=1,"Closure",IF(AND(H17="Required",I17&lt;&gt;"Complete"),"DEV",IF(AND(J17="Required",K17&lt;&gt;"Complete"),"TEST",IF(AND(L17="Required",M17&lt;&gt;"Complete"),"UAT",IF(AND(N17="Required",O17&lt;&gt;"Complete"),"PROD",IF(AND(P17="Required",Q17&lt;&gt;"Complete"),"DR","Validation / Hypercare")))))))</x:f>
      </x:c>
      <x:c r="T17" s="146" t="str">
        <x:f>IF($A17="","",IFERROR((IF(H17="Required",--(I17="Complete"),0)+IF(J17="Required",--(K17="Complete"),0)+IF(L17="Required",--(M17="Complete"),0)+IF(N17="Required",--(O17="Complete"),0)+IF(P17="Required",--(Q17="Complete"),0))/(--(H17="Required")+--(J17="Required")+--(L17="Required")+--(N17="Required")+--(P17="Required")),0))</x:f>
      </x:c>
      <x:c r="U17" s="153">
        <x:f>IF($A17="","",IF(V17=1,"Closure",IF(AND(L17="Required",M17&lt;&gt;"Complete"),"DEV",IF(AND(N17="Required",O17&lt;&gt;"Complete"),"TEST",IF(AND(P17="Required",Q17&lt;&gt;"Complete"),"UAT",IF(AND(R17="Required",S17&lt;&gt;"Complete"),"PROD","Validation / Hypercare"))))))</x:f>
      </x:c>
      <x:c r="V17" s="149">
        <x:f>IF($A17="","",IF(X17=1,"Completed",IF(U17="Complete","PROD Complete",IF(S17="Complete","UAT Complete",IF(Q17="Complete","TEST Complete",IF(O17="Complete","DEV Complete","Planned"))))))</x:f>
      </x:c>
      <x:c r="W17" s="137">
        <x:f>IF($A17="","",IF(U17="Yes","Red",IF(OR(I17="Blocked",K17="Blocked",M17="Blocked",O17="Blocked",Q17="Blocked"),"Red",IF(T17=1,"Green","Amber"))))</x:f>
      </x:c>
      <x:c r="X17" s="176">
        <x:f>IF($A17="","",IF(Z17=1,"Completed",IF(W17="Complete","PROD Complete",IF(U17="Complete","UAT Complete",IF(S17="Complete","TEST Complete",IF(Q17="Complete","DEV Complete","Planned"))))))</x:f>
      </x:c>
      <x:c r="Y17">
        <x:f>IF($A17="","",IF(Z17=1,"Closure",IF(AND(P17="Required",Q17&lt;&gt;"Complete"),"DEV",IF(AND(R17="Required",S17&lt;&gt;"Complete"),"TEST",IF(AND(T17="Required",U17&lt;&gt;"Complete"),"UAT",IF(AND(V17="Required",W17&lt;&gt;"Complete"),"PROD","Validation / Hypercare"))))))</x:f>
      </x:c>
      <x:c r="Z17">
        <x:f>IF($A17="","",IF(AB17=1,"Completed",IF(Y17="Complete","PROD Complete",IF(W17="Complete","UAT Complete",IF(U17="Complete","TEST Complete",IF(S17="Complete","DEV Complete","Planned"))))))</x:f>
      </x:c>
    </x:row>
    <x:row r="18">
      <x:c r="A18" s="136"/>
      <x:c r="B18" s="137"/>
      <x:c r="C18" s="137"/>
      <x:c r="D18" s="137"/>
      <x:c r="E18" s="137"/>
      <x:c r="F18" s="137"/>
      <x:c r="G18" s="137"/>
      <x:c r="H18" s="137"/>
      <x:c r="I18" s="137" t="str">
        <x:f>IF($A18="","",IFERROR(INDEX('DEV Migration'!$O$7:$O$25,MATCH($A18,'DEV Migration'!$B$7:$B$25,0)),"Not Started"))</x:f>
      </x:c>
      <x:c r="J18" s="137"/>
      <x:c r="K18" s="137" t="str">
        <x:f>IF($A18="","",IFERROR(INDEX('TEST Migration'!$O$7:$O$25,MATCH($A18,'TEST Migration'!$B$7:$B$25,0)),"Not Started"))</x:f>
      </x:c>
      <x:c r="L18" s="137"/>
      <x:c r="M18" s="137" t="str">
        <x:f>IF($A18="","",IFERROR(INDEX('UAT Migration'!$O$7:$O$25,MATCH($A18,'UAT Migration'!$B$7:$B$25,0)),"Not Started"))</x:f>
      </x:c>
      <x:c r="N18" s="137"/>
      <x:c r="O18" s="137" t="str">
        <x:f>IF($A18="","",IFERROR(INDEX('PROD Migration'!$O$7:$O$25,MATCH($A18,'PROD Migration'!$B$7:$B$25,0)),"Not Started"))</x:f>
      </x:c>
      <x:c r="P18" s="153"/>
      <x:c r="Q18" s="153" t="str">
        <x:f>IF($A18="","",IF(P18&lt;&gt;"Required","N/A",IFERROR(INDEX('DR Migration'!$O$7:$O$25,MATCH($A18,'DR Migration'!$B$7:$B$25,0)),"Not Started")))</x:f>
      </x:c>
      <x:c r="R18" s="154" t="str">
        <x:f>IF($A18="","",IF(AND(P18="Required",Q18="Complete"),"DR Complete",IF(O18="Complete","PROD Complete",IF(M18="Complete","UAT Complete",IF(K18="Complete","TEST Complete",IF(I18="Complete","DEV Complete","Planned"))))))</x:f>
      </x:c>
      <x:c r="S18" s="137" t="str">
        <x:f>IF($A18="","",IF(T18=1,"Closure",IF(AND(H18="Required",I18&lt;&gt;"Complete"),"DEV",IF(AND(J18="Required",K18&lt;&gt;"Complete"),"TEST",IF(AND(L18="Required",M18&lt;&gt;"Complete"),"UAT",IF(AND(N18="Required",O18&lt;&gt;"Complete"),"PROD",IF(AND(P18="Required",Q18&lt;&gt;"Complete"),"DR","Validation / Hypercare")))))))</x:f>
      </x:c>
      <x:c r="T18" s="146" t="str">
        <x:f>IF($A18="","",IFERROR((IF(H18="Required",--(I18="Complete"),0)+IF(J18="Required",--(K18="Complete"),0)+IF(L18="Required",--(M18="Complete"),0)+IF(N18="Required",--(O18="Complete"),0)+IF(P18="Required",--(Q18="Complete"),0))/(--(H18="Required")+--(J18="Required")+--(L18="Required")+--(N18="Required")+--(P18="Required")),0))</x:f>
      </x:c>
      <x:c r="U18" s="153">
        <x:f>IF($A18="","",IF(V18=1,"Closure",IF(AND(L18="Required",M18&lt;&gt;"Complete"),"DEV",IF(AND(N18="Required",O18&lt;&gt;"Complete"),"TEST",IF(AND(P18="Required",Q18&lt;&gt;"Complete"),"UAT",IF(AND(R18="Required",S18&lt;&gt;"Complete"),"PROD","Validation / Hypercare"))))))</x:f>
      </x:c>
      <x:c r="V18" s="149">
        <x:f>IF($A18="","",IF(X18=1,"Completed",IF(U18="Complete","PROD Complete",IF(S18="Complete","UAT Complete",IF(Q18="Complete","TEST Complete",IF(O18="Complete","DEV Complete","Planned"))))))</x:f>
      </x:c>
      <x:c r="W18" s="137">
        <x:f>IF($A18="","",IF(U18="Yes","Red",IF(OR(I18="Blocked",K18="Blocked",M18="Blocked",O18="Blocked",Q18="Blocked"),"Red",IF(T18=1,"Green","Amber"))))</x:f>
      </x:c>
      <x:c r="X18" s="176">
        <x:f>IF($A18="","",IF(Z18=1,"Completed",IF(W18="Complete","PROD Complete",IF(U18="Complete","UAT Complete",IF(S18="Complete","TEST Complete",IF(Q18="Complete","DEV Complete","Planned"))))))</x:f>
      </x:c>
      <x:c r="Y18">
        <x:f>IF($A18="","",IF(Z18=1,"Closure",IF(AND(P18="Required",Q18&lt;&gt;"Complete"),"DEV",IF(AND(R18="Required",S18&lt;&gt;"Complete"),"TEST",IF(AND(T18="Required",U18&lt;&gt;"Complete"),"UAT",IF(AND(V18="Required",W18&lt;&gt;"Complete"),"PROD","Validation / Hypercare"))))))</x:f>
      </x:c>
      <x:c r="Z18">
        <x:f>IF($A18="","",IF(AB18=1,"Completed",IF(Y18="Complete","PROD Complete",IF(W18="Complete","UAT Complete",IF(U18="Complete","TEST Complete",IF(S18="Complete","DEV Complete","Planned"))))))</x:f>
      </x:c>
    </x:row>
    <x:row r="19">
      <x:c r="A19" s="136"/>
      <x:c r="B19" s="137"/>
      <x:c r="C19" s="137"/>
      <x:c r="D19" s="137"/>
      <x:c r="E19" s="137"/>
      <x:c r="F19" s="137"/>
      <x:c r="G19" s="137"/>
      <x:c r="H19" s="137"/>
      <x:c r="I19" s="137" t="str">
        <x:f>IF($A19="","",IFERROR(INDEX('DEV Migration'!$O$7:$O$25,MATCH($A19,'DEV Migration'!$B$7:$B$25,0)),"Not Started"))</x:f>
      </x:c>
      <x:c r="J19" s="137"/>
      <x:c r="K19" s="137" t="str">
        <x:f>IF($A19="","",IFERROR(INDEX('TEST Migration'!$O$7:$O$25,MATCH($A19,'TEST Migration'!$B$7:$B$25,0)),"Not Started"))</x:f>
      </x:c>
      <x:c r="L19" s="137"/>
      <x:c r="M19" s="137" t="str">
        <x:f>IF($A19="","",IFERROR(INDEX('UAT Migration'!$O$7:$O$25,MATCH($A19,'UAT Migration'!$B$7:$B$25,0)),"Not Started"))</x:f>
      </x:c>
      <x:c r="N19" s="137"/>
      <x:c r="O19" s="137" t="str">
        <x:f>IF($A19="","",IFERROR(INDEX('PROD Migration'!$O$7:$O$25,MATCH($A19,'PROD Migration'!$B$7:$B$25,0)),"Not Started"))</x:f>
      </x:c>
      <x:c r="P19" s="153"/>
      <x:c r="Q19" s="153" t="str">
        <x:f>IF($A19="","",IF(P19&lt;&gt;"Required","N/A",IFERROR(INDEX('DR Migration'!$O$7:$O$25,MATCH($A19,'DR Migration'!$B$7:$B$25,0)),"Not Started")))</x:f>
      </x:c>
      <x:c r="R19" s="154" t="str">
        <x:f>IF($A19="","",IF(AND(P19="Required",Q19="Complete"),"DR Complete",IF(O19="Complete","PROD Complete",IF(M19="Complete","UAT Complete",IF(K19="Complete","TEST Complete",IF(I19="Complete","DEV Complete","Planned"))))))</x:f>
      </x:c>
      <x:c r="S19" s="137" t="str">
        <x:f>IF($A19="","",IF(T19=1,"Closure",IF(AND(H19="Required",I19&lt;&gt;"Complete"),"DEV",IF(AND(J19="Required",K19&lt;&gt;"Complete"),"TEST",IF(AND(L19="Required",M19&lt;&gt;"Complete"),"UAT",IF(AND(N19="Required",O19&lt;&gt;"Complete"),"PROD",IF(AND(P19="Required",Q19&lt;&gt;"Complete"),"DR","Validation / Hypercare")))))))</x:f>
      </x:c>
      <x:c r="T19" s="146" t="str">
        <x:f>IF($A19="","",IFERROR((IF(H19="Required",--(I19="Complete"),0)+IF(J19="Required",--(K19="Complete"),0)+IF(L19="Required",--(M19="Complete"),0)+IF(N19="Required",--(O19="Complete"),0)+IF(P19="Required",--(Q19="Complete"),0))/(--(H19="Required")+--(J19="Required")+--(L19="Required")+--(N19="Required")+--(P19="Required")),0))</x:f>
      </x:c>
      <x:c r="U19" s="153">
        <x:f>IF($A19="","",IF(V19=1,"Closure",IF(AND(L19="Required",M19&lt;&gt;"Complete"),"DEV",IF(AND(N19="Required",O19&lt;&gt;"Complete"),"TEST",IF(AND(P19="Required",Q19&lt;&gt;"Complete"),"UAT",IF(AND(R19="Required",S19&lt;&gt;"Complete"),"PROD","Validation / Hypercare"))))))</x:f>
      </x:c>
      <x:c r="V19" s="149">
        <x:f>IF($A19="","",IF(X19=1,"Completed",IF(U19="Complete","PROD Complete",IF(S19="Complete","UAT Complete",IF(Q19="Complete","TEST Complete",IF(O19="Complete","DEV Complete","Planned"))))))</x:f>
      </x:c>
      <x:c r="W19" s="137">
        <x:f>IF($A19="","",IF(U19="Yes","Red",IF(OR(I19="Blocked",K19="Blocked",M19="Blocked",O19="Blocked",Q19="Blocked"),"Red",IF(T19=1,"Green","Amber"))))</x:f>
      </x:c>
      <x:c r="X19" s="176">
        <x:f>IF($A19="","",IF(Z19=1,"Completed",IF(W19="Complete","PROD Complete",IF(U19="Complete","UAT Complete",IF(S19="Complete","TEST Complete",IF(Q19="Complete","DEV Complete","Planned"))))))</x:f>
      </x:c>
      <x:c r="Y19">
        <x:f>IF($A19="","",IF(Z19=1,"Closure",IF(AND(P19="Required",Q19&lt;&gt;"Complete"),"DEV",IF(AND(R19="Required",S19&lt;&gt;"Complete"),"TEST",IF(AND(T19="Required",U19&lt;&gt;"Complete"),"UAT",IF(AND(V19="Required",W19&lt;&gt;"Complete"),"PROD","Validation / Hypercare"))))))</x:f>
      </x:c>
      <x:c r="Z19">
        <x:f>IF($A19="","",IF(AB19=1,"Completed",IF(Y19="Complete","PROD Complete",IF(W19="Complete","UAT Complete",IF(U19="Complete","TEST Complete",IF(S19="Complete","DEV Complete","Planned"))))))</x:f>
      </x:c>
    </x:row>
    <x:row r="20">
      <x:c r="A20" s="136"/>
      <x:c r="B20" s="137"/>
      <x:c r="C20" s="137"/>
      <x:c r="D20" s="137"/>
      <x:c r="E20" s="137"/>
      <x:c r="F20" s="137"/>
      <x:c r="G20" s="137"/>
      <x:c r="H20" s="137"/>
      <x:c r="I20" s="137" t="str">
        <x:f>IF($A20="","",IFERROR(INDEX('DEV Migration'!$O$7:$O$25,MATCH($A20,'DEV Migration'!$B$7:$B$25,0)),"Not Started"))</x:f>
      </x:c>
      <x:c r="J20" s="137"/>
      <x:c r="K20" s="137" t="str">
        <x:f>IF($A20="","",IFERROR(INDEX('TEST Migration'!$O$7:$O$25,MATCH($A20,'TEST Migration'!$B$7:$B$25,0)),"Not Started"))</x:f>
      </x:c>
      <x:c r="L20" s="137"/>
      <x:c r="M20" s="137" t="str">
        <x:f>IF($A20="","",IFERROR(INDEX('UAT Migration'!$O$7:$O$25,MATCH($A20,'UAT Migration'!$B$7:$B$25,0)),"Not Started"))</x:f>
      </x:c>
      <x:c r="N20" s="137"/>
      <x:c r="O20" s="137" t="str">
        <x:f>IF($A20="","",IFERROR(INDEX('PROD Migration'!$O$7:$O$25,MATCH($A20,'PROD Migration'!$B$7:$B$25,0)),"Not Started"))</x:f>
      </x:c>
      <x:c r="P20" s="153"/>
      <x:c r="Q20" s="153" t="str">
        <x:f>IF($A20="","",IF(P20&lt;&gt;"Required","N/A",IFERROR(INDEX('DR Migration'!$O$7:$O$25,MATCH($A20,'DR Migration'!$B$7:$B$25,0)),"Not Started")))</x:f>
      </x:c>
      <x:c r="R20" s="154" t="str">
        <x:f>IF($A20="","",IF(AND(P20="Required",Q20="Complete"),"DR Complete",IF(O20="Complete","PROD Complete",IF(M20="Complete","UAT Complete",IF(K20="Complete","TEST Complete",IF(I20="Complete","DEV Complete","Planned"))))))</x:f>
      </x:c>
      <x:c r="S20" s="137" t="str">
        <x:f>IF($A20="","",IF(T20=1,"Closure",IF(AND(H20="Required",I20&lt;&gt;"Complete"),"DEV",IF(AND(J20="Required",K20&lt;&gt;"Complete"),"TEST",IF(AND(L20="Required",M20&lt;&gt;"Complete"),"UAT",IF(AND(N20="Required",O20&lt;&gt;"Complete"),"PROD",IF(AND(P20="Required",Q20&lt;&gt;"Complete"),"DR","Validation / Hypercare")))))))</x:f>
      </x:c>
      <x:c r="T20" s="146" t="str">
        <x:f>IF($A20="","",IFERROR((IF(H20="Required",--(I20="Complete"),0)+IF(J20="Required",--(K20="Complete"),0)+IF(L20="Required",--(M20="Complete"),0)+IF(N20="Required",--(O20="Complete"),0)+IF(P20="Required",--(Q20="Complete"),0))/(--(H20="Required")+--(J20="Required")+--(L20="Required")+--(N20="Required")+--(P20="Required")),0))</x:f>
      </x:c>
      <x:c r="U20" s="153">
        <x:f>IF($A20="","",IF(V20=1,"Closure",IF(AND(L20="Required",M20&lt;&gt;"Complete"),"DEV",IF(AND(N20="Required",O20&lt;&gt;"Complete"),"TEST",IF(AND(P20="Required",Q20&lt;&gt;"Complete"),"UAT",IF(AND(R20="Required",S20&lt;&gt;"Complete"),"PROD","Validation / Hypercare"))))))</x:f>
      </x:c>
      <x:c r="V20" s="149">
        <x:f>IF($A20="","",IF(X20=1,"Completed",IF(U20="Complete","PROD Complete",IF(S20="Complete","UAT Complete",IF(Q20="Complete","TEST Complete",IF(O20="Complete","DEV Complete","Planned"))))))</x:f>
      </x:c>
      <x:c r="W20" s="137">
        <x:f>IF($A20="","",IF(U20="Yes","Red",IF(OR(I20="Blocked",K20="Blocked",M20="Blocked",O20="Blocked",Q20="Blocked"),"Red",IF(T20=1,"Green","Amber"))))</x:f>
      </x:c>
      <x:c r="X20" s="176">
        <x:f>IF($A20="","",IF(Z20=1,"Completed",IF(W20="Complete","PROD Complete",IF(U20="Complete","UAT Complete",IF(S20="Complete","TEST Complete",IF(Q20="Complete","DEV Complete","Planned"))))))</x:f>
      </x:c>
      <x:c r="Y20">
        <x:f>IF($A20="","",IF(Z20=1,"Closure",IF(AND(P20="Required",Q20&lt;&gt;"Complete"),"DEV",IF(AND(R20="Required",S20&lt;&gt;"Complete"),"TEST",IF(AND(T20="Required",U20&lt;&gt;"Complete"),"UAT",IF(AND(V20="Required",W20&lt;&gt;"Complete"),"PROD","Validation / Hypercare"))))))</x:f>
      </x:c>
      <x:c r="Z20">
        <x:f>IF($A20="","",IF(AB20=1,"Completed",IF(Y20="Complete","PROD Complete",IF(W20="Complete","UAT Complete",IF(U20="Complete","TEST Complete",IF(S20="Complete","DEV Complete","Planned"))))))</x:f>
      </x:c>
    </x:row>
    <x:row r="21">
      <x:c r="A21" s="136"/>
      <x:c r="B21" s="137"/>
      <x:c r="C21" s="137"/>
      <x:c r="D21" s="137"/>
      <x:c r="E21" s="137"/>
      <x:c r="F21" s="137"/>
      <x:c r="G21" s="137"/>
      <x:c r="H21" s="137"/>
      <x:c r="I21" s="137" t="str">
        <x:f>IF($A21="","",IFERROR(INDEX('DEV Migration'!$O$7:$O$25,MATCH($A21,'DEV Migration'!$B$7:$B$25,0)),"Not Started"))</x:f>
      </x:c>
      <x:c r="J21" s="137"/>
      <x:c r="K21" s="137" t="str">
        <x:f>IF($A21="","",IFERROR(INDEX('TEST Migration'!$O$7:$O$25,MATCH($A21,'TEST Migration'!$B$7:$B$25,0)),"Not Started"))</x:f>
      </x:c>
      <x:c r="L21" s="137"/>
      <x:c r="M21" s="137" t="str">
        <x:f>IF($A21="","",IFERROR(INDEX('UAT Migration'!$O$7:$O$25,MATCH($A21,'UAT Migration'!$B$7:$B$25,0)),"Not Started"))</x:f>
      </x:c>
      <x:c r="N21" s="137"/>
      <x:c r="O21" s="137" t="str">
        <x:f>IF($A21="","",IFERROR(INDEX('PROD Migration'!$O$7:$O$25,MATCH($A21,'PROD Migration'!$B$7:$B$25,0)),"Not Started"))</x:f>
      </x:c>
      <x:c r="P21" s="153"/>
      <x:c r="Q21" s="153" t="str">
        <x:f>IF($A21="","",IF(P21&lt;&gt;"Required","N/A",IFERROR(INDEX('DR Migration'!$O$7:$O$25,MATCH($A21,'DR Migration'!$B$7:$B$25,0)),"Not Started")))</x:f>
      </x:c>
      <x:c r="R21" s="154" t="str">
        <x:f>IF($A21="","",IF(AND(P21="Required",Q21="Complete"),"DR Complete",IF(O21="Complete","PROD Complete",IF(M21="Complete","UAT Complete",IF(K21="Complete","TEST Complete",IF(I21="Complete","DEV Complete","Planned"))))))</x:f>
      </x:c>
      <x:c r="S21" s="137" t="str">
        <x:f>IF($A21="","",IF(T21=1,"Closure",IF(AND(H21="Required",I21&lt;&gt;"Complete"),"DEV",IF(AND(J21="Required",K21&lt;&gt;"Complete"),"TEST",IF(AND(L21="Required",M21&lt;&gt;"Complete"),"UAT",IF(AND(N21="Required",O21&lt;&gt;"Complete"),"PROD",IF(AND(P21="Required",Q21&lt;&gt;"Complete"),"DR","Validation / Hypercare")))))))</x:f>
      </x:c>
      <x:c r="T21" s="146" t="str">
        <x:f>IF($A21="","",IFERROR((IF(H21="Required",--(I21="Complete"),0)+IF(J21="Required",--(K21="Complete"),0)+IF(L21="Required",--(M21="Complete"),0)+IF(N21="Required",--(O21="Complete"),0)+IF(P21="Required",--(Q21="Complete"),0))/(--(H21="Required")+--(J21="Required")+--(L21="Required")+--(N21="Required")+--(P21="Required")),0))</x:f>
      </x:c>
      <x:c r="U21" s="153">
        <x:f>IF($A21="","",IF(V21=1,"Closure",IF(AND(L21="Required",M21&lt;&gt;"Complete"),"DEV",IF(AND(N21="Required",O21&lt;&gt;"Complete"),"TEST",IF(AND(P21="Required",Q21&lt;&gt;"Complete"),"UAT",IF(AND(R21="Required",S21&lt;&gt;"Complete"),"PROD","Validation / Hypercare"))))))</x:f>
      </x:c>
      <x:c r="V21" s="149">
        <x:f>IF($A21="","",IF(X21=1,"Completed",IF(U21="Complete","PROD Complete",IF(S21="Complete","UAT Complete",IF(Q21="Complete","TEST Complete",IF(O21="Complete","DEV Complete","Planned"))))))</x:f>
      </x:c>
      <x:c r="W21" s="137">
        <x:f>IF($A21="","",IF(U21="Yes","Red",IF(OR(I21="Blocked",K21="Blocked",M21="Blocked",O21="Blocked",Q21="Blocked"),"Red",IF(T21=1,"Green","Amber"))))</x:f>
      </x:c>
      <x:c r="X21" s="176">
        <x:f>IF($A21="","",IF(Z21=1,"Completed",IF(W21="Complete","PROD Complete",IF(U21="Complete","UAT Complete",IF(S21="Complete","TEST Complete",IF(Q21="Complete","DEV Complete","Planned"))))))</x:f>
      </x:c>
      <x:c r="Y21">
        <x:f>IF($A21="","",IF(Z21=1,"Closure",IF(AND(P21="Required",Q21&lt;&gt;"Complete"),"DEV",IF(AND(R21="Required",S21&lt;&gt;"Complete"),"TEST",IF(AND(T21="Required",U21&lt;&gt;"Complete"),"UAT",IF(AND(V21="Required",W21&lt;&gt;"Complete"),"PROD","Validation / Hypercare"))))))</x:f>
      </x:c>
      <x:c r="Z21">
        <x:f>IF($A21="","",IF(AB21=1,"Completed",IF(Y21="Complete","PROD Complete",IF(W21="Complete","UAT Complete",IF(U21="Complete","TEST Complete",IF(S21="Complete","DEV Complete","Planned"))))))</x:f>
      </x:c>
    </x:row>
    <x:row r="22">
      <x:c r="A22" s="136"/>
      <x:c r="B22" s="137"/>
      <x:c r="C22" s="137"/>
      <x:c r="D22" s="137"/>
      <x:c r="E22" s="137"/>
      <x:c r="F22" s="137"/>
      <x:c r="G22" s="137"/>
      <x:c r="H22" s="137"/>
      <x:c r="I22" s="137" t="str">
        <x:f>IF($A22="","",IFERROR(INDEX('DEV Migration'!$O$7:$O$25,MATCH($A22,'DEV Migration'!$B$7:$B$25,0)),"Not Started"))</x:f>
      </x:c>
      <x:c r="J22" s="137"/>
      <x:c r="K22" s="137" t="str">
        <x:f>IF($A22="","",IFERROR(INDEX('TEST Migration'!$O$7:$O$25,MATCH($A22,'TEST Migration'!$B$7:$B$25,0)),"Not Started"))</x:f>
      </x:c>
      <x:c r="L22" s="137"/>
      <x:c r="M22" s="137" t="str">
        <x:f>IF($A22="","",IFERROR(INDEX('UAT Migration'!$O$7:$O$25,MATCH($A22,'UAT Migration'!$B$7:$B$25,0)),"Not Started"))</x:f>
      </x:c>
      <x:c r="N22" s="137"/>
      <x:c r="O22" s="137" t="str">
        <x:f>IF($A22="","",IFERROR(INDEX('PROD Migration'!$O$7:$O$25,MATCH($A22,'PROD Migration'!$B$7:$B$25,0)),"Not Started"))</x:f>
      </x:c>
      <x:c r="P22" s="153"/>
      <x:c r="Q22" s="153" t="str">
        <x:f>IF($A22="","",IF(P22&lt;&gt;"Required","N/A",IFERROR(INDEX('DR Migration'!$O$7:$O$25,MATCH($A22,'DR Migration'!$B$7:$B$25,0)),"Not Started")))</x:f>
      </x:c>
      <x:c r="R22" s="154" t="str">
        <x:f>IF($A22="","",IF(AND(P22="Required",Q22="Complete"),"DR Complete",IF(O22="Complete","PROD Complete",IF(M22="Complete","UAT Complete",IF(K22="Complete","TEST Complete",IF(I22="Complete","DEV Complete","Planned"))))))</x:f>
      </x:c>
      <x:c r="S22" s="137" t="str">
        <x:f>IF($A22="","",IF(T22=1,"Closure",IF(AND(H22="Required",I22&lt;&gt;"Complete"),"DEV",IF(AND(J22="Required",K22&lt;&gt;"Complete"),"TEST",IF(AND(L22="Required",M22&lt;&gt;"Complete"),"UAT",IF(AND(N22="Required",O22&lt;&gt;"Complete"),"PROD",IF(AND(P22="Required",Q22&lt;&gt;"Complete"),"DR","Validation / Hypercare")))))))</x:f>
      </x:c>
      <x:c r="T22" s="146" t="str">
        <x:f>IF($A22="","",IFERROR((IF(H22="Required",--(I22="Complete"),0)+IF(J22="Required",--(K22="Complete"),0)+IF(L22="Required",--(M22="Complete"),0)+IF(N22="Required",--(O22="Complete"),0)+IF(P22="Required",--(Q22="Complete"),0))/(--(H22="Required")+--(J22="Required")+--(L22="Required")+--(N22="Required")+--(P22="Required")),0))</x:f>
      </x:c>
      <x:c r="U22" s="153">
        <x:f>IF($A22="","",IF(V22=1,"Closure",IF(AND(L22="Required",M22&lt;&gt;"Complete"),"DEV",IF(AND(N22="Required",O22&lt;&gt;"Complete"),"TEST",IF(AND(P22="Required",Q22&lt;&gt;"Complete"),"UAT",IF(AND(R22="Required",S22&lt;&gt;"Complete"),"PROD","Validation / Hypercare"))))))</x:f>
      </x:c>
      <x:c r="V22" s="149">
        <x:f>IF($A22="","",IF(X22=1,"Completed",IF(U22="Complete","PROD Complete",IF(S22="Complete","UAT Complete",IF(Q22="Complete","TEST Complete",IF(O22="Complete","DEV Complete","Planned"))))))</x:f>
      </x:c>
      <x:c r="W22" s="137">
        <x:f>IF($A22="","",IF(U22="Yes","Red",IF(OR(I22="Blocked",K22="Blocked",M22="Blocked",O22="Blocked",Q22="Blocked"),"Red",IF(T22=1,"Green","Amber"))))</x:f>
      </x:c>
      <x:c r="X22" s="176">
        <x:f>IF($A22="","",IF(Z22=1,"Completed",IF(W22="Complete","PROD Complete",IF(U22="Complete","UAT Complete",IF(S22="Complete","TEST Complete",IF(Q22="Complete","DEV Complete","Planned"))))))</x:f>
      </x:c>
      <x:c r="Y22">
        <x:f>IF($A22="","",IF(Z22=1,"Closure",IF(AND(P22="Required",Q22&lt;&gt;"Complete"),"DEV",IF(AND(R22="Required",S22&lt;&gt;"Complete"),"TEST",IF(AND(T22="Required",U22&lt;&gt;"Complete"),"UAT",IF(AND(V22="Required",W22&lt;&gt;"Complete"),"PROD","Validation / Hypercare"))))))</x:f>
      </x:c>
      <x:c r="Z22">
        <x:f>IF($A22="","",IF(AB22=1,"Completed",IF(Y22="Complete","PROD Complete",IF(W22="Complete","UAT Complete",IF(U22="Complete","TEST Complete",IF(S22="Complete","DEV Complete","Planned"))))))</x:f>
      </x:c>
    </x:row>
    <x:row r="23">
      <x:c r="A23" s="136"/>
      <x:c r="B23" s="137"/>
      <x:c r="C23" s="137"/>
      <x:c r="D23" s="137"/>
      <x:c r="E23" s="137"/>
      <x:c r="F23" s="137"/>
      <x:c r="G23" s="137"/>
      <x:c r="H23" s="137"/>
      <x:c r="I23" s="137" t="str">
        <x:f>IF($A23="","",IFERROR(INDEX('DEV Migration'!$O$7:$O$25,MATCH($A23,'DEV Migration'!$B$7:$B$25,0)),"Not Started"))</x:f>
      </x:c>
      <x:c r="J23" s="137"/>
      <x:c r="K23" s="137" t="str">
        <x:f>IF($A23="","",IFERROR(INDEX('TEST Migration'!$O$7:$O$25,MATCH($A23,'TEST Migration'!$B$7:$B$25,0)),"Not Started"))</x:f>
      </x:c>
      <x:c r="L23" s="137"/>
      <x:c r="M23" s="137" t="str">
        <x:f>IF($A23="","",IFERROR(INDEX('UAT Migration'!$O$7:$O$25,MATCH($A23,'UAT Migration'!$B$7:$B$25,0)),"Not Started"))</x:f>
      </x:c>
      <x:c r="N23" s="137"/>
      <x:c r="O23" s="137" t="str">
        <x:f>IF($A23="","",IFERROR(INDEX('PROD Migration'!$O$7:$O$25,MATCH($A23,'PROD Migration'!$B$7:$B$25,0)),"Not Started"))</x:f>
      </x:c>
      <x:c r="P23" s="153"/>
      <x:c r="Q23" s="153" t="str">
        <x:f>IF($A23="","",IF(P23&lt;&gt;"Required","N/A",IFERROR(INDEX('DR Migration'!$O$7:$O$25,MATCH($A23,'DR Migration'!$B$7:$B$25,0)),"Not Started")))</x:f>
      </x:c>
      <x:c r="R23" s="154" t="str">
        <x:f>IF($A23="","",IF(AND(P23="Required",Q23="Complete"),"DR Complete",IF(O23="Complete","PROD Complete",IF(M23="Complete","UAT Complete",IF(K23="Complete","TEST Complete",IF(I23="Complete","DEV Complete","Planned"))))))</x:f>
      </x:c>
      <x:c r="S23" s="137" t="str">
        <x:f>IF($A23="","",IF(T23=1,"Closure",IF(AND(H23="Required",I23&lt;&gt;"Complete"),"DEV",IF(AND(J23="Required",K23&lt;&gt;"Complete"),"TEST",IF(AND(L23="Required",M23&lt;&gt;"Complete"),"UAT",IF(AND(N23="Required",O23&lt;&gt;"Complete"),"PROD",IF(AND(P23="Required",Q23&lt;&gt;"Complete"),"DR","Validation / Hypercare")))))))</x:f>
      </x:c>
      <x:c r="T23" s="146" t="str">
        <x:f>IF($A23="","",IFERROR((IF(H23="Required",--(I23="Complete"),0)+IF(J23="Required",--(K23="Complete"),0)+IF(L23="Required",--(M23="Complete"),0)+IF(N23="Required",--(O23="Complete"),0)+IF(P23="Required",--(Q23="Complete"),0))/(--(H23="Required")+--(J23="Required")+--(L23="Required")+--(N23="Required")+--(P23="Required")),0))</x:f>
      </x:c>
      <x:c r="U23" s="153">
        <x:f>IF($A23="","",IF(V23=1,"Closure",IF(AND(L23="Required",M23&lt;&gt;"Complete"),"DEV",IF(AND(N23="Required",O23&lt;&gt;"Complete"),"TEST",IF(AND(P23="Required",Q23&lt;&gt;"Complete"),"UAT",IF(AND(R23="Required",S23&lt;&gt;"Complete"),"PROD","Validation / Hypercare"))))))</x:f>
      </x:c>
      <x:c r="V23" s="149">
        <x:f>IF($A23="","",IF(X23=1,"Completed",IF(U23="Complete","PROD Complete",IF(S23="Complete","UAT Complete",IF(Q23="Complete","TEST Complete",IF(O23="Complete","DEV Complete","Planned"))))))</x:f>
      </x:c>
      <x:c r="W23" s="137">
        <x:f>IF($A23="","",IF(U23="Yes","Red",IF(OR(I23="Blocked",K23="Blocked",M23="Blocked",O23="Blocked",Q23="Blocked"),"Red",IF(T23=1,"Green","Amber"))))</x:f>
      </x:c>
      <x:c r="X23" s="176">
        <x:f>IF($A23="","",IF(Z23=1,"Completed",IF(W23="Complete","PROD Complete",IF(U23="Complete","UAT Complete",IF(S23="Complete","TEST Complete",IF(Q23="Complete","DEV Complete","Planned"))))))</x:f>
      </x:c>
      <x:c r="Y23">
        <x:f>IF($A23="","",IF(Z23=1,"Closure",IF(AND(P23="Required",Q23&lt;&gt;"Complete"),"DEV",IF(AND(R23="Required",S23&lt;&gt;"Complete"),"TEST",IF(AND(T23="Required",U23&lt;&gt;"Complete"),"UAT",IF(AND(V23="Required",W23&lt;&gt;"Complete"),"PROD","Validation / Hypercare"))))))</x:f>
      </x:c>
      <x:c r="Z23">
        <x:f>IF($A23="","",IF(AB23=1,"Completed",IF(Y23="Complete","PROD Complete",IF(W23="Complete","UAT Complete",IF(U23="Complete","TEST Complete",IF(S23="Complete","DEV Complete","Planned"))))))</x:f>
      </x:c>
    </x:row>
    <x:row r="24">
      <x:c r="A24" s="136"/>
      <x:c r="B24" s="137"/>
      <x:c r="C24" s="137"/>
      <x:c r="D24" s="137"/>
      <x:c r="E24" s="137"/>
      <x:c r="F24" s="137"/>
      <x:c r="G24" s="137"/>
      <x:c r="H24" s="137"/>
      <x:c r="I24" s="137" t="str">
        <x:f>IF($A24="","",IFERROR(INDEX('DEV Migration'!$O$7:$O$25,MATCH($A24,'DEV Migration'!$B$7:$B$25,0)),"Not Started"))</x:f>
      </x:c>
      <x:c r="J24" s="137"/>
      <x:c r="K24" s="137" t="str">
        <x:f>IF($A24="","",IFERROR(INDEX('TEST Migration'!$O$7:$O$25,MATCH($A24,'TEST Migration'!$B$7:$B$25,0)),"Not Started"))</x:f>
      </x:c>
      <x:c r="L24" s="137"/>
      <x:c r="M24" s="137" t="str">
        <x:f>IF($A24="","",IFERROR(INDEX('UAT Migration'!$O$7:$O$25,MATCH($A24,'UAT Migration'!$B$7:$B$25,0)),"Not Started"))</x:f>
      </x:c>
      <x:c r="N24" s="137"/>
      <x:c r="O24" s="137" t="str">
        <x:f>IF($A24="","",IFERROR(INDEX('PROD Migration'!$O$7:$O$25,MATCH($A24,'PROD Migration'!$B$7:$B$25,0)),"Not Started"))</x:f>
      </x:c>
      <x:c r="P24" s="153"/>
      <x:c r="Q24" s="153" t="str">
        <x:f>IF($A24="","",IF(P24&lt;&gt;"Required","N/A",IFERROR(INDEX('DR Migration'!$O$7:$O$25,MATCH($A24,'DR Migration'!$B$7:$B$25,0)),"Not Started")))</x:f>
      </x:c>
      <x:c r="R24" s="154" t="str">
        <x:f>IF($A24="","",IF(AND(P24="Required",Q24="Complete"),"DR Complete",IF(O24="Complete","PROD Complete",IF(M24="Complete","UAT Complete",IF(K24="Complete","TEST Complete",IF(I24="Complete","DEV Complete","Planned"))))))</x:f>
      </x:c>
      <x:c r="S24" s="137" t="str">
        <x:f>IF($A24="","",IF(T24=1,"Closure",IF(AND(H24="Required",I24&lt;&gt;"Complete"),"DEV",IF(AND(J24="Required",K24&lt;&gt;"Complete"),"TEST",IF(AND(L24="Required",M24&lt;&gt;"Complete"),"UAT",IF(AND(N24="Required",O24&lt;&gt;"Complete"),"PROD",IF(AND(P24="Required",Q24&lt;&gt;"Complete"),"DR","Validation / Hypercare")))))))</x:f>
      </x:c>
      <x:c r="T24" s="146" t="str">
        <x:f>IF($A24="","",IFERROR((IF(H24="Required",--(I24="Complete"),0)+IF(J24="Required",--(K24="Complete"),0)+IF(L24="Required",--(M24="Complete"),0)+IF(N24="Required",--(O24="Complete"),0)+IF(P24="Required",--(Q24="Complete"),0))/(--(H24="Required")+--(J24="Required")+--(L24="Required")+--(N24="Required")+--(P24="Required")),0))</x:f>
      </x:c>
      <x:c r="U24" s="153">
        <x:f>IF($A24="","",IF(V24=1,"Closure",IF(AND(L24="Required",M24&lt;&gt;"Complete"),"DEV",IF(AND(N24="Required",O24&lt;&gt;"Complete"),"TEST",IF(AND(P24="Required",Q24&lt;&gt;"Complete"),"UAT",IF(AND(R24="Required",S24&lt;&gt;"Complete"),"PROD","Validation / Hypercare"))))))</x:f>
      </x:c>
      <x:c r="V24" s="149">
        <x:f>IF($A24="","",IF(X24=1,"Completed",IF(U24="Complete","PROD Complete",IF(S24="Complete","UAT Complete",IF(Q24="Complete","TEST Complete",IF(O24="Complete","DEV Complete","Planned"))))))</x:f>
      </x:c>
      <x:c r="W24" s="137">
        <x:f>IF($A24="","",IF(U24="Yes","Red",IF(OR(I24="Blocked",K24="Blocked",M24="Blocked",O24="Blocked",Q24="Blocked"),"Red",IF(T24=1,"Green","Amber"))))</x:f>
      </x:c>
      <x:c r="X24" s="176">
        <x:f>IF($A24="","",IF(Z24=1,"Completed",IF(W24="Complete","PROD Complete",IF(U24="Complete","UAT Complete",IF(S24="Complete","TEST Complete",IF(Q24="Complete","DEV Complete","Planned"))))))</x:f>
      </x:c>
      <x:c r="Y24">
        <x:f>IF($A24="","",IF(Z24=1,"Closure",IF(AND(P24="Required",Q24&lt;&gt;"Complete"),"DEV",IF(AND(R24="Required",S24&lt;&gt;"Complete"),"TEST",IF(AND(T24="Required",U24&lt;&gt;"Complete"),"UAT",IF(AND(V24="Required",W24&lt;&gt;"Complete"),"PROD","Validation / Hypercare"))))))</x:f>
      </x:c>
      <x:c r="Z24">
        <x:f>IF($A24="","",IF(AB24=1,"Completed",IF(Y24="Complete","PROD Complete",IF(W24="Complete","UAT Complete",IF(U24="Complete","TEST Complete",IF(S24="Complete","DEV Complete","Planned"))))))</x:f>
      </x:c>
    </x:row>
    <x:row r="25">
      <x:c r="A25" s="139"/>
      <x:c r="B25" s="140"/>
      <x:c r="C25" s="140"/>
      <x:c r="D25" s="140"/>
      <x:c r="E25" s="140"/>
      <x:c r="F25" s="140"/>
      <x:c r="G25" s="140"/>
      <x:c r="H25" s="140"/>
      <x:c r="I25" s="140" t="str">
        <x:f>IF($A25="","",IFERROR(INDEX('DEV Migration'!$O$7:$O$25,MATCH($A25,'DEV Migration'!$B$7:$B$25,0)),"Not Started"))</x:f>
      </x:c>
      <x:c r="J25" s="140"/>
      <x:c r="K25" s="140" t="str">
        <x:f>IF($A25="","",IFERROR(INDEX('TEST Migration'!$O$7:$O$25,MATCH($A25,'TEST Migration'!$B$7:$B$25,0)),"Not Started"))</x:f>
      </x:c>
      <x:c r="L25" s="140"/>
      <x:c r="M25" s="140" t="str">
        <x:f>IF($A25="","",IFERROR(INDEX('UAT Migration'!$O$7:$O$25,MATCH($A25,'UAT Migration'!$B$7:$B$25,0)),"Not Started"))</x:f>
      </x:c>
      <x:c r="N25" s="140"/>
      <x:c r="O25" s="140" t="str">
        <x:f>IF($A25="","",IFERROR(INDEX('PROD Migration'!$O$7:$O$25,MATCH($A25,'PROD Migration'!$B$7:$B$25,0)),"Not Started"))</x:f>
      </x:c>
      <x:c r="P25" s="155"/>
      <x:c r="Q25" s="155" t="str">
        <x:f>IF($A25="","",IF(P25&lt;&gt;"Required","N/A",IFERROR(INDEX('DR Migration'!$O$7:$O$25,MATCH($A25,'DR Migration'!$B$7:$B$25,0)),"Not Started")))</x:f>
      </x:c>
      <x:c r="R25" s="156" t="str">
        <x:f>IF($A25="","",IF(AND(P25="Required",Q25="Complete"),"DR Complete",IF(O25="Complete","PROD Complete",IF(M25="Complete","UAT Complete",IF(K25="Complete","TEST Complete",IF(I25="Complete","DEV Complete","Planned"))))))</x:f>
      </x:c>
      <x:c r="S25" s="140" t="str">
        <x:f>IF($A25="","",IF(T25=1,"Closure",IF(AND(H25="Required",I25&lt;&gt;"Complete"),"DEV",IF(AND(J25="Required",K25&lt;&gt;"Complete"),"TEST",IF(AND(L25="Required",M25&lt;&gt;"Complete"),"UAT",IF(AND(N25="Required",O25&lt;&gt;"Complete"),"PROD",IF(AND(P25="Required",Q25&lt;&gt;"Complete"),"DR","Validation / Hypercare")))))))</x:f>
      </x:c>
      <x:c r="T25" s="147" t="str">
        <x:f>IF($A25="","",IFERROR((IF(H25="Required",--(I25="Complete"),0)+IF(J25="Required",--(K25="Complete"),0)+IF(L25="Required",--(M25="Complete"),0)+IF(N25="Required",--(O25="Complete"),0)+IF(P25="Required",--(Q25="Complete"),0))/(--(H25="Required")+--(J25="Required")+--(L25="Required")+--(N25="Required")+--(P25="Required")),0))</x:f>
      </x:c>
      <x:c r="U25" s="155">
        <x:f>IF($A25="","",IF(V25=1,"Closure",IF(AND(L25="Required",M25&lt;&gt;"Complete"),"DEV",IF(AND(N25="Required",O25&lt;&gt;"Complete"),"TEST",IF(AND(P25="Required",Q25&lt;&gt;"Complete"),"UAT",IF(AND(R25="Required",S25&lt;&gt;"Complete"),"PROD","Validation / Hypercare"))))))</x:f>
      </x:c>
      <x:c r="V25" s="150">
        <x:f>IF($A25="","",IF(X25=1,"Completed",IF(U25="Complete","PROD Complete",IF(S25="Complete","UAT Complete",IF(Q25="Complete","TEST Complete",IF(O25="Complete","DEV Complete","Planned"))))))</x:f>
      </x:c>
      <x:c r="W25" s="140">
        <x:f>IF($A25="","",IF(U25="Yes","Red",IF(OR(I25="Blocked",K25="Blocked",M25="Blocked",O25="Blocked",Q25="Blocked"),"Red",IF(T25=1,"Green","Amber"))))</x:f>
      </x:c>
      <x:c r="X25" s="177">
        <x:f>IF($A25="","",IF(Z25=1,"Completed",IF(W25="Complete","PROD Complete",IF(U25="Complete","UAT Complete",IF(S25="Complete","TEST Complete",IF(Q25="Complete","DEV Complete","Planned"))))))</x:f>
      </x:c>
      <x:c r="Y25">
        <x:f>IF($A25="","",IF(Z25=1,"Closure",IF(AND(P25="Required",Q25&lt;&gt;"Complete"),"DEV",IF(AND(R25="Required",S25&lt;&gt;"Complete"),"TEST",IF(AND(T25="Required",U25&lt;&gt;"Complete"),"UAT",IF(AND(V25="Required",W25&lt;&gt;"Complete"),"PROD","Validation / Hypercare"))))))</x:f>
      </x:c>
      <x:c r="Z25">
        <x:f>IF($A25="","",IF(AB25=1,"Completed",IF(Y25="Complete","PROD Complete",IF(W25="Complete","UAT Complete",IF(U25="Complete","TEST Complete",IF(S25="Complete","DEV Complete","Planned"))))))</x:f>
      </x:c>
    </x:row>
  </x:sheetData>
  <x:mergeCells>
    <x:mergeCell ref="A1:Z1"/>
    <x:mergeCell ref="A2:Z2"/>
    <x:mergeCell ref="A3:Z3"/>
  </x:mergeCells>
  <x:dataValidations count="6">
    <x:dataValidation type="list" sqref="H6:H25">
      <x:formula1>'LOOKUPS &amp; SYSTEM'!$B$100:$B$102</x:formula1>
    </x:dataValidation>
    <x:dataValidation type="list" sqref="J6:J25">
      <x:formula1>'LOOKUPS &amp; SYSTEM'!$B$100:$B$102</x:formula1>
    </x:dataValidation>
    <x:dataValidation type="list" sqref="L6:L25">
      <x:formula1>'LOOKUPS &amp; SYSTEM'!$B$100:$B$102</x:formula1>
    </x:dataValidation>
    <x:dataValidation type="list" sqref="N6:N25">
      <x:formula1>'LOOKUPS &amp; SYSTEM'!$B$100:$B$102</x:formula1>
    </x:dataValidation>
    <x:dataValidation type="list" sqref="E6:E25">
      <x:formula1>'LOOKUPS &amp; SYSTEM'!$B$34:$B$37</x:formula1>
    </x:dataValidation>
    <x:dataValidation type="list" sqref="S6:S25">
      <x:formula1>"Yes,No"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fe7274eb6f64712"/>
  </x:tableParts>
</x:worksheet>
</file>

<file path=xl/worksheets/sheet27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20" hidden="0" customWidth="1"/>
    <x:col min="8" max="8" width="22" hidden="0" customWidth="1"/>
    <x:col min="9" max="9" width="12" hidden="0" customWidth="1"/>
    <x:col min="10" max="10" width="12" hidden="0" customWidth="1"/>
    <x:col min="11" max="11" width="12" hidden="0" customWidth="1"/>
    <x:col min="12" max="12" width="24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12" hidden="0" customWidth="1"/>
    <x:col min="18" max="18" width="22" hidden="0" customWidth="1"/>
    <x:col min="19" max="19" width="20" hidden="0" customWidth="1"/>
    <x:col min="20" max="20" width="14" hidden="0" customWidth="1"/>
    <x:col min="21" max="21" width="18" hidden="0" customWidth="1"/>
    <x:col min="24" max="24" width="22" hidden="0" customWidth="1"/>
    <x:col min="25" max="25" width="12" hidden="0" customWidth="1"/>
    <x:col min="22" max="22" width="16" hidden="0" customWidth="1"/>
    <x:col min="23" max="23" width="20" hidden="0" customWidth="1"/>
    <x:col min="26" max="26" width="12" hidden="0" customWidth="1"/>
    <x:col min="27" max="27" width="12" hidden="0" customWidth="1"/>
    <x:col min="28" max="28" width="24" hidden="0" customWidth="1"/>
  </x:cols>
  <x:sheetData>
    <x:row r="1" ht="28" customHeight="1">
      <x:c r="A1" s="96" t="str">
        <x:v>DEV MIGRATION</x:v>
      </x:c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96"/>
      <x:c r="N1" s="96"/>
      <x:c r="O1" s="96"/>
      <x:c r="P1" s="96"/>
      <x:c r="Q1" s="96"/>
      <x:c r="R1" s="96"/>
      <x:c r="S1" s="96"/>
      <x:c r="T1" s="96"/>
      <x:c r="U1" s="96"/>
    </x:row>
    <x:row r="2" ht="32" customHeight="1">
      <x:c r="A2" s="100" t="str">
        <x:v>PROVE THE MIGRATION PATTERN — map AS-IS to TO-BE, execute the technical procedure, validate connectivity/data movement, prove rollback and carry corrections into TEST.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100"/>
      <x:c r="S2" s="100"/>
      <x:c r="T2" s="100"/>
      <x:c r="U2" s="100"/>
    </x:row>
    <x:row r="3">
      <x:c r="A3" s="78" t="str">
        <x:v>MWC Migration Wave &amp; Cutover Workbook • V4.0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5">
      <x:c r="A5" s="158" t="str">
        <x:v>ENVIRONMENT MIGRATION REGISTER</x:v>
      </x:c>
      <x:c r="B5" s="158"/>
      <x:c r="C5" s="158"/>
      <x:c r="D5" s="158"/>
      <x:c r="E5" s="158"/>
      <x:c r="F5" s="158"/>
      <x:c r="G5" s="158"/>
      <x:c r="H5" s="158"/>
      <x:c r="I5" s="158"/>
      <x:c r="J5" s="158"/>
      <x:c r="K5" s="158"/>
      <x:c r="L5" s="158"/>
      <x:c r="M5" s="158"/>
      <x:c r="N5" s="158"/>
      <x:c r="O5" s="158"/>
      <x:c r="P5" s="158"/>
      <x:c r="Q5" s="158"/>
    </x:row>
    <x:row r="6">
      <x:c r="A6" s="112" t="str">
        <x:v>Environment Migration Record ID</x:v>
      </x:c>
      <x:c r="B6" s="113" t="str">
        <x:v>Workload ID</x:v>
      </x:c>
      <x:c r="C6" s="113" t="str">
        <x:v>Wave ID</x:v>
      </x:c>
      <x:c r="D6" s="113" t="str">
        <x:v>Move Group ID</x:v>
      </x:c>
      <x:c r="E6" s="113" t="str">
        <x:v>Application / Service</x:v>
      </x:c>
      <x:c r="F6" s="113" t="str">
        <x:v>Environment</x:v>
      </x:c>
      <x:c r="G6" s="113" t="str">
        <x:v>Criticality</x:v>
      </x:c>
      <x:c r="H6" s="113" t="str">
        <x:v>Application Owner</x:v>
      </x:c>
      <x:c r="I6" s="113" t="str">
        <x:v>Technical Owner</x:v>
      </x:c>
      <x:c r="J6" s="113" t="str">
        <x:v>Migration Owner</x:v>
      </x:c>
      <x:c r="K6" s="113" t="str">
        <x:v>Planned Migration Date</x:v>
      </x:c>
      <x:c r="L6" s="113" t="str">
        <x:v>Migration Status</x:v>
      </x:c>
      <x:c r="M6" s="113" t="str">
        <x:v>Validation Completion %</x:v>
      </x:c>
      <x:c r="N6" s="113" t="str">
        <x:v>Decision / Approval</x:v>
      </x:c>
      <x:c r="O6" s="113" t="str">
        <x:v>Overall Status</x:v>
      </x:c>
      <x:c r="P6" s="113" t="str">
        <x:v>Prior Environment Lesson / Issue Refs</x:v>
      </x:c>
      <x:c r="Q6" s="207" t="str">
        <x:v>IP</x:v>
      </x:c>
      <x:c r="R6" s="69" t="str">
        <x:v>Comments</x:v>
      </x:c>
    </x:row>
    <x:row r="7">
      <x:c r="A7" s="142" t="str">
        <x:v>EMG-DEV-014</x:v>
      </x:c>
      <x:c r="B7" s="143" t="str">
        <x:v>APP-014</x:v>
      </x:c>
      <x:c r="C7" s="143" t="str">
        <x:v>WAV-003</x:v>
      </x:c>
      <x:c r="D7" s="143" t="str">
        <x:v>MG-003B</x:v>
      </x:c>
      <x:c r="E7" s="143" t="str">
        <x:v>Customer Billing</x:v>
      </x:c>
      <x:c r="F7" s="143" t="str">
        <x:v>DEV</x:v>
      </x:c>
      <x:c r="G7" s="143" t="str">
        <x:v>Mission Critical</x:v>
      </x:c>
      <x:c r="H7" s="143" t="str">
        <x:v>Business Owner</x:v>
      </x:c>
      <x:c r="I7" s="143" t="str">
        <x:v>Application Owner</x:v>
      </x:c>
      <x:c r="J7" s="143" t="str">
        <x:v>Migration Lead</x:v>
      </x:c>
      <x:c r="K7" s="148" t="n">
        <x:v>46277</x:v>
      </x:c>
      <x:c r="L7" s="143" t="str">
        <x:v>Complete</x:v>
      </x:c>
      <x:c r="M7" s="152" t="n">
        <x:f>IF($B7="","",IFERROR(COUNTIFS($A$58:$A$76,$B7,$C$58:$C$76,"Required",$D$58:$D$76,"Pass")/COUNTIFS($A$58:$A$76,$B7,$C$58:$C$76,"Required"),0))</x:f>
        <x:v>1</x:v>
      </x:c>
      <x:c r="N7" s="143" t="str">
        <x:v>Approved</x:v>
      </x:c>
      <x:c r="O7" s="151" t="str">
        <x:f>IF($B7="","",IF(L7="Blocked","Blocked",IF(AND(M7=1,N7="Approved"),"Complete",L7)))</x:f>
        <x:v>Complete</x:v>
      </x:c>
      <x:c r="P7" s="143" t="str">
        <x:v>None</x:v>
      </x:c>
      <x:c r="Q7" s="144"/>
      <x:c r="R7" s="69" t="str">
        <x:v>SAMPLE – fictional workload record; replace or clear.</x:v>
      </x:c>
    </x:row>
    <x:row r="8">
      <x:c r="A8" s="136"/>
      <x:c r="B8" s="137"/>
      <x:c r="C8" s="137"/>
      <x:c r="D8" s="137"/>
      <x:c r="E8" s="137"/>
      <x:c r="F8" s="137"/>
      <x:c r="G8" s="137"/>
      <x:c r="H8" s="137"/>
      <x:c r="I8" s="137"/>
      <x:c r="J8" s="137"/>
      <x:c r="K8" s="149"/>
      <x:c r="L8" s="137"/>
      <x:c r="M8" s="154" t="str">
        <x:f>IF($B8="","",IFERROR(COUNTIFS($A$58:$A$76,$B8,$C$58:$C$76,"Required",$D$58:$D$76,"Pass")/COUNTIFS($A$58:$A$76,$B8,$C$58:$C$76,"Required"),0))</x:f>
      </x:c>
      <x:c r="N8" s="137"/>
      <x:c r="O8" s="153" t="str">
        <x:f>IF($B8="","",IF(L8="Blocked","Blocked",IF(AND(M8=1,N8="Approved"),"Complete",L8)))</x:f>
      </x:c>
      <x:c r="P8" s="137"/>
      <x:c r="Q8" s="138"/>
      <x:c r="R8" s="69"/>
    </x:row>
    <x:row r="9">
      <x:c r="A9" s="136"/>
      <x:c r="B9" s="137"/>
      <x:c r="C9" s="137"/>
      <x:c r="D9" s="137"/>
      <x:c r="E9" s="137"/>
      <x:c r="F9" s="137"/>
      <x:c r="G9" s="137"/>
      <x:c r="H9" s="137"/>
      <x:c r="I9" s="137"/>
      <x:c r="J9" s="137"/>
      <x:c r="K9" s="149"/>
      <x:c r="L9" s="137"/>
      <x:c r="M9" s="154" t="str">
        <x:f>IF($B9="","",IFERROR(COUNTIFS($A$58:$A$76,$B9,$C$58:$C$76,"Required",$D$58:$D$76,"Pass")/COUNTIFS($A$58:$A$76,$B9,$C$58:$C$76,"Required"),0))</x:f>
      </x:c>
      <x:c r="N9" s="137"/>
      <x:c r="O9" s="153" t="str">
        <x:f>IF($B9="","",IF(L9="Blocked","Blocked",IF(AND(M9=1,N9="Approved"),"Complete",L9)))</x:f>
      </x:c>
      <x:c r="P9" s="137"/>
      <x:c r="Q9" s="138"/>
      <x:c r="R9" s="69"/>
    </x:row>
    <x:row r="10">
      <x:c r="A10" s="136"/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49"/>
      <x:c r="L10" s="137"/>
      <x:c r="M10" s="154" t="str">
        <x:f>IF($B10="","",IFERROR(COUNTIFS($A$58:$A$76,$B10,$C$58:$C$76,"Required",$D$58:$D$76,"Pass")/COUNTIFS($A$58:$A$76,$B10,$C$58:$C$76,"Required"),0))</x:f>
      </x:c>
      <x:c r="N10" s="137"/>
      <x:c r="O10" s="153" t="str">
        <x:f>IF($B10="","",IF(L10="Blocked","Blocked",IF(AND(M10=1,N10="Approved"),"Complete",L10)))</x:f>
      </x:c>
      <x:c r="P10" s="137"/>
      <x:c r="Q10" s="138"/>
      <x:c r="R10" s="69"/>
    </x:row>
    <x:row r="11">
      <x:c r="A11" s="136"/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49"/>
      <x:c r="L11" s="137"/>
      <x:c r="M11" s="154" t="str">
        <x:f>IF($B11="","",IFERROR(COUNTIFS($A$58:$A$76,$B11,$C$58:$C$76,"Required",$D$58:$D$76,"Pass")/COUNTIFS($A$58:$A$76,$B11,$C$58:$C$76,"Required"),0))</x:f>
      </x:c>
      <x:c r="N11" s="137"/>
      <x:c r="O11" s="153" t="str">
        <x:f>IF($B11="","",IF(L11="Blocked","Blocked",IF(AND(M11=1,N11="Approved"),"Complete",L11)))</x:f>
      </x:c>
      <x:c r="P11" s="137"/>
      <x:c r="Q11" s="138"/>
      <x:c r="R11" s="69"/>
    </x:row>
    <x:row r="12">
      <x:c r="A12" s="136"/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49"/>
      <x:c r="L12" s="137"/>
      <x:c r="M12" s="154" t="str">
        <x:f>IF($B12="","",IFERROR(COUNTIFS($A$58:$A$76,$B12,$C$58:$C$76,"Required",$D$58:$D$76,"Pass")/COUNTIFS($A$58:$A$76,$B12,$C$58:$C$76,"Required"),0))</x:f>
      </x:c>
      <x:c r="N12" s="137"/>
      <x:c r="O12" s="153" t="str">
        <x:f>IF($B12="","",IF(L12="Blocked","Blocked",IF(AND(M12=1,N12="Approved"),"Complete",L12)))</x:f>
      </x:c>
      <x:c r="P12" s="137"/>
      <x:c r="Q12" s="138"/>
      <x:c r="R12" s="69"/>
    </x:row>
    <x:row r="13">
      <x:c r="A13" s="136"/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49"/>
      <x:c r="L13" s="137"/>
      <x:c r="M13" s="154" t="str">
        <x:f>IF($B13="","",IFERROR(COUNTIFS($A$58:$A$76,$B13,$C$58:$C$76,"Required",$D$58:$D$76,"Pass")/COUNTIFS($A$58:$A$76,$B13,$C$58:$C$76,"Required"),0))</x:f>
      </x:c>
      <x:c r="N13" s="137"/>
      <x:c r="O13" s="153" t="str">
        <x:f>IF($B13="","",IF(L13="Blocked","Blocked",IF(AND(M13=1,N13="Approved"),"Complete",L13)))</x:f>
      </x:c>
      <x:c r="P13" s="137"/>
      <x:c r="Q13" s="138"/>
      <x:c r="R13" s="69"/>
    </x:row>
    <x:row r="14">
      <x:c r="A14" s="136"/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49"/>
      <x:c r="L14" s="137"/>
      <x:c r="M14" s="154" t="str">
        <x:f>IF($B14="","",IFERROR(COUNTIFS($A$58:$A$76,$B14,$C$58:$C$76,"Required",$D$58:$D$76,"Pass")/COUNTIFS($A$58:$A$76,$B14,$C$58:$C$76,"Required"),0))</x:f>
      </x:c>
      <x:c r="N14" s="137"/>
      <x:c r="O14" s="153" t="str">
        <x:f>IF($B14="","",IF(L14="Blocked","Blocked",IF(AND(M14=1,N14="Approved"),"Complete",L14)))</x:f>
      </x:c>
      <x:c r="P14" s="137"/>
      <x:c r="Q14" s="138"/>
      <x:c r="R14" s="69"/>
    </x:row>
    <x:row r="15">
      <x:c r="A15" s="136"/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49"/>
      <x:c r="L15" s="137"/>
      <x:c r="M15" s="154" t="str">
        <x:f>IF($B15="","",IFERROR(COUNTIFS($A$58:$A$76,$B15,$C$58:$C$76,"Required",$D$58:$D$76,"Pass")/COUNTIFS($A$58:$A$76,$B15,$C$58:$C$76,"Required"),0))</x:f>
      </x:c>
      <x:c r="N15" s="137"/>
      <x:c r="O15" s="153" t="str">
        <x:f>IF($B15="","",IF(L15="Blocked","Blocked",IF(AND(M15=1,N15="Approved"),"Complete",L15)))</x:f>
      </x:c>
      <x:c r="P15" s="137"/>
      <x:c r="Q15" s="138"/>
      <x:c r="R15" s="69"/>
    </x:row>
    <x:row r="16">
      <x:c r="A16" s="136"/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49"/>
      <x:c r="L16" s="137"/>
      <x:c r="M16" s="154" t="str">
        <x:f>IF($B16="","",IFERROR(COUNTIFS($A$58:$A$76,$B16,$C$58:$C$76,"Required",$D$58:$D$76,"Pass")/COUNTIFS($A$58:$A$76,$B16,$C$58:$C$76,"Required"),0))</x:f>
      </x:c>
      <x:c r="N16" s="137"/>
      <x:c r="O16" s="153" t="str">
        <x:f>IF($B16="","",IF(L16="Blocked","Blocked",IF(AND(M16=1,N16="Approved"),"Complete",L16)))</x:f>
      </x:c>
      <x:c r="P16" s="137"/>
      <x:c r="Q16" s="138"/>
      <x:c r="R16" s="69"/>
    </x:row>
    <x:row r="17">
      <x:c r="A17" s="136"/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49"/>
      <x:c r="L17" s="137"/>
      <x:c r="M17" s="154" t="str">
        <x:f>IF($B17="","",IFERROR(COUNTIFS($A$58:$A$76,$B17,$C$58:$C$76,"Required",$D$58:$D$76,"Pass")/COUNTIFS($A$58:$A$76,$B17,$C$58:$C$76,"Required"),0))</x:f>
      </x:c>
      <x:c r="N17" s="137"/>
      <x:c r="O17" s="153" t="str">
        <x:f>IF($B17="","",IF(L17="Blocked","Blocked",IF(AND(M17=1,N17="Approved"),"Complete",L17)))</x:f>
      </x:c>
      <x:c r="P17" s="137"/>
      <x:c r="Q17" s="138"/>
      <x:c r="R17" s="69"/>
    </x:row>
    <x:row r="18">
      <x:c r="A18" s="136"/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49"/>
      <x:c r="L18" s="137"/>
      <x:c r="M18" s="154" t="str">
        <x:f>IF($B18="","",IFERROR(COUNTIFS($A$58:$A$76,$B18,$C$58:$C$76,"Required",$D$58:$D$76,"Pass")/COUNTIFS($A$58:$A$76,$B18,$C$58:$C$76,"Required"),0))</x:f>
      </x:c>
      <x:c r="N18" s="137"/>
      <x:c r="O18" s="153" t="str">
        <x:f>IF($B18="","",IF(L18="Blocked","Blocked",IF(AND(M18=1,N18="Approved"),"Complete",L18)))</x:f>
      </x:c>
      <x:c r="P18" s="137"/>
      <x:c r="Q18" s="138"/>
      <x:c r="R18" s="69"/>
    </x:row>
    <x:row r="19">
      <x:c r="A19" s="136"/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49"/>
      <x:c r="L19" s="137"/>
      <x:c r="M19" s="154" t="str">
        <x:f>IF($B19="","",IFERROR(COUNTIFS($A$58:$A$76,$B19,$C$58:$C$76,"Required",$D$58:$D$76,"Pass")/COUNTIFS($A$58:$A$76,$B19,$C$58:$C$76,"Required"),0))</x:f>
      </x:c>
      <x:c r="N19" s="137"/>
      <x:c r="O19" s="153" t="str">
        <x:f>IF($B19="","",IF(L19="Blocked","Blocked",IF(AND(M19=1,N19="Approved"),"Complete",L19)))</x:f>
      </x:c>
      <x:c r="P19" s="137"/>
      <x:c r="Q19" s="138"/>
      <x:c r="R19" s="69"/>
    </x:row>
    <x:row r="20">
      <x:c r="A20" s="136"/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49"/>
      <x:c r="L20" s="137"/>
      <x:c r="M20" s="154" t="str">
        <x:f>IF($B20="","",IFERROR(COUNTIFS($A$58:$A$76,$B20,$C$58:$C$76,"Required",$D$58:$D$76,"Pass")/COUNTIFS($A$58:$A$76,$B20,$C$58:$C$76,"Required"),0))</x:f>
      </x:c>
      <x:c r="N20" s="137"/>
      <x:c r="O20" s="153" t="str">
        <x:f>IF($B20="","",IF(L20="Blocked","Blocked",IF(AND(M20=1,N20="Approved"),"Complete",L20)))</x:f>
      </x:c>
      <x:c r="P20" s="137"/>
      <x:c r="Q20" s="138"/>
      <x:c r="R20" s="69"/>
    </x:row>
    <x:row r="21">
      <x:c r="A21" s="136"/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49"/>
      <x:c r="L21" s="137"/>
      <x:c r="M21" s="154" t="str">
        <x:f>IF($B21="","",IFERROR(COUNTIFS($A$58:$A$76,$B21,$C$58:$C$76,"Required",$D$58:$D$76,"Pass")/COUNTIFS($A$58:$A$76,$B21,$C$58:$C$76,"Required"),0))</x:f>
      </x:c>
      <x:c r="N21" s="137"/>
      <x:c r="O21" s="153" t="str">
        <x:f>IF($B21="","",IF(L21="Blocked","Blocked",IF(AND(M21=1,N21="Approved"),"Complete",L21)))</x:f>
      </x:c>
      <x:c r="P21" s="137"/>
      <x:c r="Q21" s="138"/>
      <x:c r="R21" s="69"/>
    </x:row>
    <x:row r="22">
      <x:c r="A22" s="136"/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49"/>
      <x:c r="L22" s="137"/>
      <x:c r="M22" s="154" t="str">
        <x:f>IF($B22="","",IFERROR(COUNTIFS($A$58:$A$76,$B22,$C$58:$C$76,"Required",$D$58:$D$76,"Pass")/COUNTIFS($A$58:$A$76,$B22,$C$58:$C$76,"Required"),0))</x:f>
      </x:c>
      <x:c r="N22" s="137"/>
      <x:c r="O22" s="153" t="str">
        <x:f>IF($B22="","",IF(L22="Blocked","Blocked",IF(AND(M22=1,N22="Approved"),"Complete",L22)))</x:f>
      </x:c>
      <x:c r="P22" s="137"/>
      <x:c r="Q22" s="138"/>
      <x:c r="R22" s="69"/>
    </x:row>
    <x:row r="23">
      <x:c r="A23" s="136"/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49"/>
      <x:c r="L23" s="137"/>
      <x:c r="M23" s="154" t="str">
        <x:f>IF($B23="","",IFERROR(COUNTIFS($A$58:$A$76,$B23,$C$58:$C$76,"Required",$D$58:$D$76,"Pass")/COUNTIFS($A$58:$A$76,$B23,$C$58:$C$76,"Required"),0))</x:f>
      </x:c>
      <x:c r="N23" s="137"/>
      <x:c r="O23" s="153" t="str">
        <x:f>IF($B23="","",IF(L23="Blocked","Blocked",IF(AND(M23=1,N23="Approved"),"Complete",L23)))</x:f>
      </x:c>
      <x:c r="P23" s="137"/>
      <x:c r="Q23" s="138"/>
      <x:c r="R23" s="69"/>
    </x:row>
    <x:row r="24">
      <x:c r="A24" s="136"/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49"/>
      <x:c r="L24" s="137"/>
      <x:c r="M24" s="154" t="str">
        <x:f>IF($B24="","",IFERROR(COUNTIFS($A$58:$A$76,$B24,$C$58:$C$76,"Required",$D$58:$D$76,"Pass")/COUNTIFS($A$58:$A$76,$B24,$C$58:$C$76,"Required"),0))</x:f>
      </x:c>
      <x:c r="N24" s="137"/>
      <x:c r="O24" s="153" t="str">
        <x:f>IF($B24="","",IF(L24="Blocked","Blocked",IF(AND(M24=1,N24="Approved"),"Complete",L24)))</x:f>
      </x:c>
      <x:c r="P24" s="137"/>
      <x:c r="Q24" s="138"/>
      <x:c r="R24" s="69"/>
    </x:row>
    <x:row r="25">
      <x:c r="A25" s="139"/>
      <x:c r="B25" s="140"/>
      <x:c r="C25" s="140"/>
      <x:c r="D25" s="140"/>
      <x:c r="E25" s="140"/>
      <x:c r="F25" s="140"/>
      <x:c r="G25" s="140"/>
      <x:c r="H25" s="140"/>
      <x:c r="I25" s="140"/>
      <x:c r="J25" s="140"/>
      <x:c r="K25" s="150"/>
      <x:c r="L25" s="140"/>
      <x:c r="M25" s="156" t="str">
        <x:f>IF($B25="","",IFERROR(COUNTIFS($A$58:$A$76,$B25,$C$58:$C$76,"Required",$D$58:$D$76,"Pass")/COUNTIFS($A$58:$A$76,$B25,$C$58:$C$76,"Required"),0))</x:f>
      </x:c>
      <x:c r="N25" s="140"/>
      <x:c r="O25" s="155" t="str">
        <x:f>IF($B25="","",IF(L25="Blocked","Blocked",IF(AND(M25=1,N25="Approved"),"Complete",L25)))</x:f>
      </x:c>
      <x:c r="P25" s="140"/>
      <x:c r="Q25" s="141"/>
      <x:c r="R25" s="69"/>
    </x:row>
    <x:row r="28">
      <x:c r="A28" s="223" t="str">
        <x:v>AS-IS / SOURCE — EDITABLE COMPONENT TABLE</x:v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  <x:c r="K28" s="223"/>
      <x:c r="L28" s="223"/>
      <x:c r="M28" s="226" t="str">
        <x:v>MIGRATION METHOD</x:v>
      </x:c>
      <x:c r="N28" s="226"/>
      <x:c r="O28" s="226"/>
      <x:c r="P28" s="226"/>
      <x:c r="Q28" s="230" t="str">
        <x:v>TO-BE / TARGET — EDITABLE COMPONENT TABLE</x:v>
      </x:c>
      <x:c r="R28" s="230"/>
      <x:c r="S28" s="230"/>
      <x:c r="T28" s="230"/>
      <x:c r="U28" s="230"/>
      <x:c r="V28" s="230"/>
      <x:c r="W28" s="230"/>
      <x:c r="X28" s="230"/>
      <x:c r="Y28" s="230"/>
      <x:c r="Z28" s="230"/>
      <x:c r="AA28" s="230"/>
      <x:c r="AB28" s="230"/>
    </x:row>
    <x:row r="29" ht="34" customHeight="1">
      <x:c r="A29" s="205" t="str">
        <x:v>Workload ID</x:v>
      </x:c>
      <x:c r="B29" s="206" t="str">
        <x:v>Source Component / Host</x:v>
      </x:c>
      <x:c r="C29" s="206" t="str">
        <x:v>Source Platform / Location</x:v>
      </x:c>
      <x:c r="D29" s="206" t="str">
        <x:v>Source Environment</x:v>
      </x:c>
      <x:c r="E29" s="206" t="str">
        <x:v>Source OS / Runtime</x:v>
      </x:c>
      <x:c r="F29" s="206" t="str">
        <x:v>IP</x:v>
      </x:c>
      <x:c r="G29" s="206" t="str">
        <x:v>Source Database / Data Store</x:v>
      </x:c>
      <x:c r="H29" s="206" t="str">
        <x:v>Source Network / Endpoint</x:v>
      </x:c>
      <x:c r="I29" s="206" t="str">
        <x:v>Source CPU / Capacity</x:v>
      </x:c>
      <x:c r="J29" s="207" t="str">
        <x:v>Source Memory</x:v>
      </x:c>
      <x:c r="K29" s="232" t="str">
        <x:v>Source Storage</x:v>
      </x:c>
      <x:c r="L29" s="205" t="str">
        <x:v>Comments</x:v>
      </x:c>
      <x:c r="M29" s="206"/>
      <x:c r="N29" s="206"/>
      <x:c r="O29" s="206"/>
      <x:c r="P29" s="206"/>
      <x:c r="Q29" s="206" t="str">
        <x:v>Workload ID</x:v>
      </x:c>
      <x:c r="R29" s="206" t="str">
        <x:v>Target Component / Host</x:v>
      </x:c>
      <x:c r="S29" s="206" t="str">
        <x:v>Target Platform / Location</x:v>
      </x:c>
      <x:c r="T29" s="206" t="str">
        <x:v>Target Environment</x:v>
      </x:c>
      <x:c r="U29" s="207" t="str">
        <x:v>Target OS / Runtime</x:v>
      </x:c>
      <x:c r="V29" s="246" t="str">
        <x:v>IP</x:v>
      </x:c>
      <x:c r="W29" s="246" t="str">
        <x:v>Target Database / Data Store</x:v>
      </x:c>
      <x:c r="X29" s="246" t="str">
        <x:v>Target Network / Endpoint</x:v>
      </x:c>
      <x:c r="Y29" s="246" t="str">
        <x:v>Target CPU / Capacity</x:v>
      </x:c>
      <x:c r="Z29" s="246" t="str">
        <x:v>Target Memory</x:v>
      </x:c>
      <x:c r="AA29" s="246" t="str">
        <x:v>Target Storage</x:v>
      </x:c>
      <x:c r="AB29" s="246" t="str">
        <x:v>Comments</x:v>
      </x:c>
    </x:row>
    <x:row r="30" ht="25" customHeight="1">
      <x:c r="A30" s="234" t="str">
        <x:v>APP-014</x:v>
      </x:c>
      <x:c r="B30" s="235" t="str">
        <x:v>Customer Billing Web</x:v>
      </x:c>
      <x:c r="C30" s="235" t="str">
        <x:v>Primary Data Center</x:v>
      </x:c>
      <x:c r="D30" s="235" t="str">
        <x:v>DEV</x:v>
      </x:c>
      <x:c r="E30" s="235" t="str">
        <x:v>Linux</x:v>
      </x:c>
      <x:c r="F30" s="235" t="str">
        <x:v>192.0.2.10</x:v>
      </x:c>
      <x:c r="G30" s="235" t="str">
        <x:v>N/A</x:v>
      </x:c>
      <x:c r="H30" s="235" t="str">
        <x:v>dev-billing-source.example.internal</x:v>
      </x:c>
      <x:c r="I30" s="235" t="n">
        <x:v>4</x:v>
      </x:c>
      <x:c r="J30" s="236" t="str">
        <x:v>16 GB</x:v>
      </x:c>
      <x:c r="K30" s="232" t="str">
        <x:v>120 GB</x:v>
      </x:c>
      <x:c r="L30" s="234"/>
      <x:c r="M30" s="235"/>
      <x:c r="N30" s="235"/>
      <x:c r="O30" s="235"/>
      <x:c r="P30" s="235"/>
      <x:c r="Q30" s="235" t="str">
        <x:v>APP-014</x:v>
      </x:c>
      <x:c r="R30" s="235" t="str">
        <x:v>Target Web Component</x:v>
      </x:c>
      <x:c r="S30" s="235" t="str">
        <x:v>Target Platform / Location</x:v>
      </x:c>
      <x:c r="T30" s="235" t="str">
        <x:v>DEV</x:v>
      </x:c>
      <x:c r="U30" s="236" t="str">
        <x:v>Managed / Linux</x:v>
      </x:c>
      <x:c r="V30" s="233" t="str">
        <x:v>198.51.100.10</x:v>
      </x:c>
      <x:c r="W30" s="233" t="str">
        <x:v>N/A</x:v>
      </x:c>
      <x:c r="X30" s="233" t="str">
        <x:v>dev-billing-target-web.example.internal</x:v>
      </x:c>
      <x:c r="Y30" s="233" t="n">
        <x:v>4</x:v>
      </x:c>
      <x:c r="Z30" s="233" t="str">
        <x:v>16 GB</x:v>
      </x:c>
      <x:c r="AA30" s="233" t="str">
        <x:v>120 GB</x:v>
      </x:c>
      <x:c r="AB30" s="233"/>
    </x:row>
    <x:row r="31" ht="25" customHeight="1">
      <x:c r="A31" s="237" t="str">
        <x:v>APP-014</x:v>
      </x:c>
      <x:c r="B31" s="238" t="str">
        <x:v>Customer Billing App</x:v>
      </x:c>
      <x:c r="C31" s="238" t="str">
        <x:v>Primary Data Center</x:v>
      </x:c>
      <x:c r="D31" s="238" t="str">
        <x:v>DEV</x:v>
      </x:c>
      <x:c r="E31" s="238" t="str">
        <x:v>Linux / Runtime</x:v>
      </x:c>
      <x:c r="F31" s="238" t="str">
        <x:v>192.0.2.11</x:v>
      </x:c>
      <x:c r="G31" s="238" t="str">
        <x:v>N/A</x:v>
      </x:c>
      <x:c r="H31" s="238" t="str">
        <x:v>dev-billing-app.example.internal</x:v>
      </x:c>
      <x:c r="I31" s="238" t="n">
        <x:v>8</x:v>
      </x:c>
      <x:c r="J31" s="239" t="str">
        <x:v>32 GB</x:v>
      </x:c>
      <x:c r="K31" s="232" t="str">
        <x:v>250 GB</x:v>
      </x:c>
      <x:c r="L31" s="237"/>
      <x:c r="M31" s="238"/>
      <x:c r="N31" s="238"/>
      <x:c r="O31" s="238"/>
      <x:c r="P31" s="238"/>
      <x:c r="Q31" s="238" t="str">
        <x:v>APP-014</x:v>
      </x:c>
      <x:c r="R31" s="238" t="str">
        <x:v>Target App Component</x:v>
      </x:c>
      <x:c r="S31" s="238" t="str">
        <x:v>Target Platform / Location</x:v>
      </x:c>
      <x:c r="T31" s="238" t="str">
        <x:v>DEV</x:v>
      </x:c>
      <x:c r="U31" s="239" t="str">
        <x:v>Managed Runtime</x:v>
      </x:c>
      <x:c r="V31" s="233" t="str">
        <x:v>198.51.100.11</x:v>
      </x:c>
      <x:c r="W31" s="233" t="str">
        <x:v>N/A</x:v>
      </x:c>
      <x:c r="X31" s="233" t="str">
        <x:v>dev-billing-target-app.example.internal</x:v>
      </x:c>
      <x:c r="Y31" s="233" t="n">
        <x:v>8</x:v>
      </x:c>
      <x:c r="Z31" s="233" t="str">
        <x:v>32 GB</x:v>
      </x:c>
      <x:c r="AA31" s="233" t="str">
        <x:v>250 GB</x:v>
      </x:c>
      <x:c r="AB31" s="233"/>
    </x:row>
    <x:row r="32" ht="25" customHeight="1">
      <x:c r="A32" s="237" t="str">
        <x:v>APP-014</x:v>
      </x:c>
      <x:c r="B32" s="238" t="str">
        <x:v>Customer Billing Database</x:v>
      </x:c>
      <x:c r="C32" s="238" t="str">
        <x:v>Primary Data Center</x:v>
      </x:c>
      <x:c r="D32" s="238" t="str">
        <x:v>DEV</x:v>
      </x:c>
      <x:c r="E32" s="238" t="str">
        <x:v>Linux / Database Platform</x:v>
      </x:c>
      <x:c r="F32" s="238" t="str">
        <x:v>192.0.2.12</x:v>
      </x:c>
      <x:c r="G32" s="238" t="str">
        <x:v>Enterprise RDBMS</x:v>
      </x:c>
      <x:c r="H32" s="238" t="str">
        <x:v>dev-billing-db.example.internal</x:v>
      </x:c>
      <x:c r="I32" s="238" t="n">
        <x:v>8</x:v>
      </x:c>
      <x:c r="J32" s="239" t="str">
        <x:v>32 GB</x:v>
      </x:c>
      <x:c r="K32" s="232" t="str">
        <x:v>750 GB</x:v>
      </x:c>
      <x:c r="L32" s="237"/>
      <x:c r="M32" s="238"/>
      <x:c r="N32" s="238"/>
      <x:c r="O32" s="238"/>
      <x:c r="P32" s="238"/>
      <x:c r="Q32" s="238" t="str">
        <x:v>APP-014</x:v>
      </x:c>
      <x:c r="R32" s="238" t="str">
        <x:v>Target Database</x:v>
      </x:c>
      <x:c r="S32" s="238" t="str">
        <x:v>Target Platform / Location</x:v>
      </x:c>
      <x:c r="T32" s="238" t="str">
        <x:v>DEV</x:v>
      </x:c>
      <x:c r="U32" s="239" t="str">
        <x:v>Managed Database Platform</x:v>
      </x:c>
      <x:c r="V32" s="233" t="str">
        <x:v>198.51.100.12</x:v>
      </x:c>
      <x:c r="W32" s="233" t="str">
        <x:v>Managed relational database</x:v>
      </x:c>
      <x:c r="X32" s="233" t="str">
        <x:v>dev-billing-target-db.example.internal</x:v>
      </x:c>
      <x:c r="Y32" s="233" t="n">
        <x:v>8</x:v>
      </x:c>
      <x:c r="Z32" s="233" t="str">
        <x:v>32 GB</x:v>
      </x:c>
      <x:c r="AA32" s="233" t="str">
        <x:v>750 GB</x:v>
      </x:c>
      <x:c r="AB32" s="233"/>
    </x:row>
    <x:row r="33" ht="25" customHeight="1">
      <x:c r="A33" s="240"/>
      <x:c r="B33" s="241"/>
      <x:c r="C33" s="241"/>
      <x:c r="D33" s="241"/>
      <x:c r="E33" s="241"/>
      <x:c r="F33" s="241"/>
      <x:c r="G33" s="241"/>
      <x:c r="H33" s="241"/>
      <x:c r="I33" s="241"/>
      <x:c r="J33" s="242"/>
      <x:c r="K33" s="232"/>
      <x:c r="L33" s="240"/>
      <x:c r="M33" s="241"/>
      <x:c r="N33" s="241"/>
      <x:c r="O33" s="241"/>
      <x:c r="P33" s="241"/>
      <x:c r="Q33" s="241"/>
      <x:c r="R33" s="241"/>
      <x:c r="S33" s="241"/>
      <x:c r="T33" s="241"/>
      <x:c r="U33" s="242"/>
      <x:c r="V33" s="233"/>
      <x:c r="W33" s="233"/>
      <x:c r="X33" s="233"/>
      <x:c r="Y33" s="233"/>
      <x:c r="Z33" s="233"/>
      <x:c r="AA33" s="233"/>
      <x:c r="AB33" s="233"/>
    </x:row>
    <x:row r="34" ht="25" customHeight="1">
      <x:c r="A34" s="240"/>
      <x:c r="B34" s="241"/>
      <x:c r="C34" s="241"/>
      <x:c r="D34" s="241"/>
      <x:c r="E34" s="241"/>
      <x:c r="F34" s="241"/>
      <x:c r="G34" s="241"/>
      <x:c r="H34" s="241"/>
      <x:c r="I34" s="241"/>
      <x:c r="J34" s="242"/>
      <x:c r="K34" s="232"/>
      <x:c r="L34" s="240"/>
      <x:c r="M34" s="241"/>
      <x:c r="N34" s="241"/>
      <x:c r="O34" s="241"/>
      <x:c r="P34" s="241"/>
      <x:c r="Q34" s="241"/>
      <x:c r="R34" s="241"/>
      <x:c r="S34" s="241"/>
      <x:c r="T34" s="241"/>
      <x:c r="U34" s="242"/>
      <x:c r="V34" s="233"/>
      <x:c r="W34" s="233"/>
      <x:c r="X34" s="233"/>
      <x:c r="Y34" s="233"/>
      <x:c r="Z34" s="233"/>
      <x:c r="AA34" s="233"/>
      <x:c r="AB34" s="233"/>
    </x:row>
    <x:row r="35" ht="25" customHeight="1">
      <x:c r="A35" s="240"/>
      <x:c r="B35" s="241"/>
      <x:c r="C35" s="241"/>
      <x:c r="D35" s="241"/>
      <x:c r="E35" s="241"/>
      <x:c r="F35" s="241"/>
      <x:c r="G35" s="241"/>
      <x:c r="H35" s="241"/>
      <x:c r="I35" s="241"/>
      <x:c r="J35" s="242"/>
      <x:c r="K35" s="232"/>
      <x:c r="L35" s="240"/>
      <x:c r="M35" s="241"/>
      <x:c r="N35" s="241"/>
      <x:c r="O35" s="241"/>
      <x:c r="P35" s="241"/>
      <x:c r="Q35" s="241"/>
      <x:c r="R35" s="241"/>
      <x:c r="S35" s="241"/>
      <x:c r="T35" s="241"/>
      <x:c r="U35" s="242"/>
      <x:c r="V35" s="233"/>
      <x:c r="W35" s="233"/>
      <x:c r="X35" s="233"/>
      <x:c r="Y35" s="233"/>
      <x:c r="Z35" s="233"/>
      <x:c r="AA35" s="233"/>
      <x:c r="AB35" s="233"/>
    </x:row>
    <x:row r="36" ht="25" customHeight="1">
      <x:c r="A36" s="240"/>
      <x:c r="B36" s="241"/>
      <x:c r="C36" s="241"/>
      <x:c r="D36" s="241"/>
      <x:c r="E36" s="241"/>
      <x:c r="F36" s="241"/>
      <x:c r="G36" s="241"/>
      <x:c r="H36" s="241"/>
      <x:c r="I36" s="241"/>
      <x:c r="J36" s="242"/>
      <x:c r="K36" s="232"/>
      <x:c r="L36" s="240"/>
      <x:c r="M36" s="241"/>
      <x:c r="N36" s="241"/>
      <x:c r="O36" s="241"/>
      <x:c r="P36" s="241"/>
      <x:c r="Q36" s="241"/>
      <x:c r="R36" s="241"/>
      <x:c r="S36" s="241"/>
      <x:c r="T36" s="241"/>
      <x:c r="U36" s="242"/>
      <x:c r="V36" s="233"/>
      <x:c r="W36" s="233"/>
      <x:c r="X36" s="233"/>
      <x:c r="Y36" s="233"/>
      <x:c r="Z36" s="233"/>
      <x:c r="AA36" s="233"/>
      <x:c r="AB36" s="233"/>
    </x:row>
    <x:row r="37" ht="25" customHeight="1">
      <x:c r="A37" s="240"/>
      <x:c r="B37" s="241"/>
      <x:c r="C37" s="241"/>
      <x:c r="D37" s="241"/>
      <x:c r="E37" s="241"/>
      <x:c r="F37" s="241"/>
      <x:c r="G37" s="241"/>
      <x:c r="H37" s="241"/>
      <x:c r="I37" s="241"/>
      <x:c r="J37" s="242"/>
      <x:c r="K37" s="232"/>
      <x:c r="L37" s="240"/>
      <x:c r="M37" s="241"/>
      <x:c r="N37" s="241"/>
      <x:c r="O37" s="241"/>
      <x:c r="P37" s="241"/>
      <x:c r="Q37" s="241"/>
      <x:c r="R37" s="241"/>
      <x:c r="S37" s="241"/>
      <x:c r="T37" s="241"/>
      <x:c r="U37" s="242"/>
      <x:c r="V37" s="233"/>
      <x:c r="W37" s="233"/>
      <x:c r="X37" s="233"/>
      <x:c r="Y37" s="233"/>
      <x:c r="Z37" s="233"/>
      <x:c r="AA37" s="233"/>
      <x:c r="AB37" s="233"/>
    </x:row>
    <x:row r="38" ht="25" customHeight="1">
      <x:c r="A38" s="240"/>
      <x:c r="B38" s="241"/>
      <x:c r="C38" s="241"/>
      <x:c r="D38" s="241"/>
      <x:c r="E38" s="241"/>
      <x:c r="F38" s="241"/>
      <x:c r="G38" s="241"/>
      <x:c r="H38" s="241"/>
      <x:c r="I38" s="241"/>
      <x:c r="J38" s="242"/>
      <x:c r="K38" s="232"/>
      <x:c r="L38" s="240"/>
      <x:c r="M38" s="241"/>
      <x:c r="N38" s="241"/>
      <x:c r="O38" s="241"/>
      <x:c r="P38" s="241"/>
      <x:c r="Q38" s="241"/>
      <x:c r="R38" s="241"/>
      <x:c r="S38" s="241"/>
      <x:c r="T38" s="241"/>
      <x:c r="U38" s="242"/>
      <x:c r="V38" s="233"/>
      <x:c r="W38" s="233"/>
      <x:c r="X38" s="233"/>
      <x:c r="Y38" s="233"/>
      <x:c r="Z38" s="233"/>
      <x:c r="AA38" s="233"/>
      <x:c r="AB38" s="233"/>
    </x:row>
    <x:row r="39" ht="25" customHeight="1">
      <x:c r="A39" s="240"/>
      <x:c r="B39" s="241"/>
      <x:c r="C39" s="241"/>
      <x:c r="D39" s="241"/>
      <x:c r="E39" s="241"/>
      <x:c r="F39" s="241"/>
      <x:c r="G39" s="241"/>
      <x:c r="H39" s="241"/>
      <x:c r="I39" s="241"/>
      <x:c r="J39" s="242"/>
      <x:c r="K39" s="232"/>
      <x:c r="L39" s="240"/>
      <x:c r="M39" s="241"/>
      <x:c r="N39" s="241"/>
      <x:c r="O39" s="241"/>
      <x:c r="P39" s="241"/>
      <x:c r="Q39" s="241"/>
      <x:c r="R39" s="241"/>
      <x:c r="S39" s="241"/>
      <x:c r="T39" s="241"/>
      <x:c r="U39" s="242"/>
      <x:c r="V39" s="233"/>
      <x:c r="W39" s="233"/>
      <x:c r="X39" s="233"/>
      <x:c r="Y39" s="233"/>
      <x:c r="Z39" s="233"/>
      <x:c r="AA39" s="233"/>
      <x:c r="AB39" s="233"/>
    </x:row>
    <x:row r="40" ht="25" customHeight="1">
      <x:c r="A40" s="243"/>
      <x:c r="B40" s="244"/>
      <x:c r="C40" s="244"/>
      <x:c r="D40" s="244"/>
      <x:c r="E40" s="244"/>
      <x:c r="F40" s="244"/>
      <x:c r="G40" s="244"/>
      <x:c r="H40" s="244"/>
      <x:c r="I40" s="244"/>
      <x:c r="J40" s="245"/>
      <x:c r="K40" s="232"/>
      <x:c r="L40" s="243"/>
      <x:c r="M40" s="244"/>
      <x:c r="N40" s="244"/>
      <x:c r="O40" s="244"/>
      <x:c r="P40" s="244"/>
      <x:c r="Q40" s="244"/>
      <x:c r="R40" s="244"/>
      <x:c r="S40" s="244"/>
      <x:c r="T40" s="244"/>
      <x:c r="U40" s="245"/>
      <x:c r="V40" s="233"/>
      <x:c r="W40" s="233"/>
      <x:c r="X40" s="233"/>
      <x:c r="Y40" s="233"/>
      <x:c r="Z40" s="233"/>
      <x:c r="AA40" s="233"/>
      <x:c r="AB40" s="233"/>
    </x:row>
    <x:row r="43">
      <x:c r="A43" s="158" t="str">
        <x:v>MIGRATION PLANNING / EXECUTION — EDITABLE TASK TABLE</x:v>
      </x:c>
      <x:c r="B43" s="158"/>
      <x:c r="C43" s="158"/>
      <x:c r="D43" s="158"/>
      <x:c r="E43" s="158"/>
      <x:c r="F43" s="158"/>
      <x:c r="G43" s="158"/>
      <x:c r="H43" s="158"/>
      <x:c r="I43" s="158"/>
      <x:c r="J43" s="158"/>
      <x:c r="K43" s="158"/>
      <x:c r="L43" s="158"/>
      <x:c r="M43" s="158"/>
      <x:c r="N43" s="158"/>
      <x:c r="O43" s="158"/>
    </x:row>
    <x:row r="44">
      <x:c r="A44" s="112" t="str">
        <x:v>Workload ID</x:v>
      </x:c>
      <x:c r="B44" s="113" t="str">
        <x:v>Sequence #</x:v>
      </x:c>
      <x:c r="C44" s="113" t="str">
        <x:v>Phase</x:v>
      </x:c>
      <x:c r="D44" s="113" t="str">
        <x:v>Task / Activity</x:v>
      </x:c>
      <x:c r="E44" s="113" t="str">
        <x:v>Owner</x:v>
      </x:c>
      <x:c r="F44" s="113" t="str">
        <x:v>Predecessor / Dependency</x:v>
      </x:c>
      <x:c r="G44" s="113" t="str">
        <x:v>Planned Start</x:v>
      </x:c>
      <x:c r="H44" s="113" t="str">
        <x:v>Planned End</x:v>
      </x:c>
      <x:c r="I44" s="113" t="str">
        <x:v>Actual Start</x:v>
      </x:c>
      <x:c r="J44" s="113" t="str">
        <x:v>Actual End</x:v>
      </x:c>
      <x:c r="K44" s="113" t="str">
        <x:v>Planned Duration (min)</x:v>
      </x:c>
      <x:c r="L44" s="113" t="str">
        <x:v>Actual Duration (min)</x:v>
      </x:c>
      <x:c r="M44" s="113" t="str">
        <x:v>Schedule Variance (min)</x:v>
      </x:c>
      <x:c r="N44" s="113" t="str">
        <x:v>Status</x:v>
      </x:c>
      <x:c r="O44" s="114" t="str">
        <x:v>Evidence / Issue Ref</x:v>
      </x:c>
    </x:row>
    <x:row r="45">
      <x:c r="A45" s="142" t="str">
        <x:v>APP-014</x:v>
      </x:c>
      <x:c r="B45" s="143" t="n">
        <x:v>1</x:v>
      </x:c>
      <x:c r="C45" s="143" t="str">
        <x:v>Prepare</x:v>
      </x:c>
      <x:c r="D45" s="143" t="str">
        <x:v>Confirm target build/configuration and access</x:v>
      </x:c>
      <x:c r="E45" s="143" t="str">
        <x:v>Platform Team</x:v>
      </x:c>
      <x:c r="F45" s="143" t="str"/>
      <x:c r="G45" s="170"/>
      <x:c r="H45" s="170"/>
      <x:c r="I45" s="170"/>
      <x:c r="J45" s="170"/>
      <x:c r="K45" s="151" t="str">
        <x:f>IF(OR(G45="",H45=""),"",ROUND((H45-G45)*1440,0))</x:f>
      </x:c>
      <x:c r="L45" s="151" t="str">
        <x:f>IF(OR(I45="",J45=""),"",ROUND((J45-I45)*1440,0))</x:f>
      </x:c>
      <x:c r="M45" s="151" t="str">
        <x:f>IF(OR(K45="",L45=""),"",L45-K45)</x:f>
      </x:c>
      <x:c r="N45" s="143" t="str">
        <x:v>Complete</x:v>
      </x:c>
      <x:c r="O45" s="144" t="str">
        <x:v>SAMPLE</x:v>
      </x:c>
    </x:row>
    <x:row r="46">
      <x:c r="A46" s="164" t="str">
        <x:v>APP-014</x:v>
      </x:c>
      <x:c r="B46" s="165" t="n">
        <x:v>2</x:v>
      </x:c>
      <x:c r="C46" s="165" t="str">
        <x:v>Connectivity</x:v>
      </x:c>
      <x:c r="D46" s="165" t="str">
        <x:v>Validate network, DNS and authentication path</x:v>
      </x:c>
      <x:c r="E46" s="165" t="str">
        <x:v>Network / IAM</x:v>
      </x:c>
      <x:c r="F46" s="165" t="str"/>
      <x:c r="G46" s="171"/>
      <x:c r="H46" s="171"/>
      <x:c r="I46" s="171"/>
      <x:c r="J46" s="171"/>
      <x:c r="K46" s="153" t="str">
        <x:f>IF(OR(G46="",H46=""),"",ROUND((H46-G46)*1440,0))</x:f>
      </x:c>
      <x:c r="L46" s="153" t="str">
        <x:f>IF(OR(I46="",J46=""),"",ROUND((J46-I46)*1440,0))</x:f>
      </x:c>
      <x:c r="M46" s="153" t="str">
        <x:f>IF(OR(K46="",L46=""),"",L46-K46)</x:f>
      </x:c>
      <x:c r="N46" s="165" t="str">
        <x:v>Complete</x:v>
      </x:c>
      <x:c r="O46" s="166" t="str">
        <x:v>SAMPLE</x:v>
      </x:c>
    </x:row>
    <x:row r="47">
      <x:c r="A47" s="164" t="str">
        <x:v>APP-014</x:v>
      </x:c>
      <x:c r="B47" s="165" t="n">
        <x:v>3</x:v>
      </x:c>
      <x:c r="C47" s="165" t="str">
        <x:v>Data Movement</x:v>
      </x:c>
      <x:c r="D47" s="165" t="str">
        <x:v>Execute initial migration / replication</x:v>
      </x:c>
      <x:c r="E47" s="165" t="str">
        <x:v>Migration Team</x:v>
      </x:c>
      <x:c r="F47" s="165" t="str"/>
      <x:c r="G47" s="171"/>
      <x:c r="H47" s="171"/>
      <x:c r="I47" s="171"/>
      <x:c r="J47" s="171"/>
      <x:c r="K47" s="153" t="str">
        <x:f>IF(OR(G47="",H47=""),"",ROUND((H47-G47)*1440,0))</x:f>
      </x:c>
      <x:c r="L47" s="153" t="str">
        <x:f>IF(OR(I47="",J47=""),"",ROUND((J47-I47)*1440,0))</x:f>
      </x:c>
      <x:c r="M47" s="153" t="str">
        <x:f>IF(OR(K47="",L47=""),"",L47-K47)</x:f>
      </x:c>
      <x:c r="N47" s="165" t="str">
        <x:v>Complete</x:v>
      </x:c>
      <x:c r="O47" s="166" t="str">
        <x:v>SAMPLE</x:v>
      </x:c>
    </x:row>
    <x:row r="48">
      <x:c r="A48" s="164" t="str">
        <x:v>APP-014</x:v>
      </x:c>
      <x:c r="B48" s="165" t="n">
        <x:v>4</x:v>
      </x:c>
      <x:c r="C48" s="165" t="str">
        <x:v>Application Start</x:v>
      </x:c>
      <x:c r="D48" s="165" t="str">
        <x:v>Start target application components</x:v>
      </x:c>
      <x:c r="E48" s="165" t="str">
        <x:v>Application Team</x:v>
      </x:c>
      <x:c r="F48" s="165" t="str"/>
      <x:c r="G48" s="171"/>
      <x:c r="H48" s="171"/>
      <x:c r="I48" s="171"/>
      <x:c r="J48" s="171"/>
      <x:c r="K48" s="153" t="str">
        <x:f>IF(OR(G48="",H48=""),"",ROUND((H48-G48)*1440,0))</x:f>
      </x:c>
      <x:c r="L48" s="153" t="str">
        <x:f>IF(OR(I48="",J48=""),"",ROUND((J48-I48)*1440,0))</x:f>
      </x:c>
      <x:c r="M48" s="153" t="str">
        <x:f>IF(OR(K48="",L48=""),"",L48-K48)</x:f>
      </x:c>
      <x:c r="N48" s="165" t="str">
        <x:v>Complete</x:v>
      </x:c>
      <x:c r="O48" s="166" t="str">
        <x:v>SAMPLE</x:v>
      </x:c>
    </x:row>
    <x:row r="49">
      <x:c r="A49" s="164" t="str">
        <x:v>APP-014</x:v>
      </x:c>
      <x:c r="B49" s="165" t="n">
        <x:v>5</x:v>
      </x:c>
      <x:c r="C49" s="165" t="str">
        <x:v>Technical Validate</x:v>
      </x:c>
      <x:c r="D49" s="165" t="str">
        <x:v>Validate startup, logs, connectivity and data</x:v>
      </x:c>
      <x:c r="E49" s="165" t="str">
        <x:v>Technical Lead</x:v>
      </x:c>
      <x:c r="F49" s="165" t="str"/>
      <x:c r="G49" s="171"/>
      <x:c r="H49" s="171"/>
      <x:c r="I49" s="171"/>
      <x:c r="J49" s="171"/>
      <x:c r="K49" s="153" t="str">
        <x:f>IF(OR(G49="",H49=""),"",ROUND((H49-G49)*1440,0))</x:f>
      </x:c>
      <x:c r="L49" s="153" t="str">
        <x:f>IF(OR(I49="",J49=""),"",ROUND((J49-I49)*1440,0))</x:f>
      </x:c>
      <x:c r="M49" s="153" t="str">
        <x:f>IF(OR(K49="",L49=""),"",L49-K49)</x:f>
      </x:c>
      <x:c r="N49" s="165" t="str">
        <x:v>Complete</x:v>
      </x:c>
      <x:c r="O49" s="166" t="str">
        <x:v>SAMPLE</x:v>
      </x:c>
    </x:row>
    <x:row r="50">
      <x:c r="A50" s="164" t="str">
        <x:v>APP-014</x:v>
      </x:c>
      <x:c r="B50" s="165" t="n">
        <x:v>6</x:v>
      </x:c>
      <x:c r="C50" s="165" t="str">
        <x:v>Rollback Test</x:v>
      </x:c>
      <x:c r="D50" s="165" t="str">
        <x:v>Verify rollback procedure and decision criteria</x:v>
      </x:c>
      <x:c r="E50" s="165" t="str">
        <x:v>Migration Lead</x:v>
      </x:c>
      <x:c r="F50" s="165" t="str"/>
      <x:c r="G50" s="171"/>
      <x:c r="H50" s="171"/>
      <x:c r="I50" s="171"/>
      <x:c r="J50" s="171"/>
      <x:c r="K50" s="153" t="str">
        <x:f>IF(OR(G50="",H50=""),"",ROUND((H50-G50)*1440,0))</x:f>
      </x:c>
      <x:c r="L50" s="153" t="str">
        <x:f>IF(OR(I50="",J50=""),"",ROUND((J50-I50)*1440,0))</x:f>
      </x:c>
      <x:c r="M50" s="153" t="str">
        <x:f>IF(OR(K50="",L50=""),"",L50-K50)</x:f>
      </x:c>
      <x:c r="N50" s="165" t="str">
        <x:v>Complete</x:v>
      </x:c>
      <x:c r="O50" s="166" t="str">
        <x:v>SAMPLE</x:v>
      </x:c>
    </x:row>
    <x:row r="51">
      <x:c r="A51" s="164" t="str">
        <x:v>APP-014</x:v>
      </x:c>
      <x:c r="B51" s="165" t="n">
        <x:v>7</x:v>
      </x:c>
      <x:c r="C51" s="165" t="str">
        <x:v>Promote</x:v>
      </x:c>
      <x:c r="D51" s="165" t="str">
        <x:v>Document corrections and lessons for TEST</x:v>
      </x:c>
      <x:c r="E51" s="165" t="str">
        <x:v>Migration Lead</x:v>
      </x:c>
      <x:c r="F51" s="165" t="str"/>
      <x:c r="G51" s="171"/>
      <x:c r="H51" s="171"/>
      <x:c r="I51" s="171"/>
      <x:c r="J51" s="171"/>
      <x:c r="K51" s="153" t="str">
        <x:f>IF(OR(G51="",H51=""),"",ROUND((H51-G51)*1440,0))</x:f>
      </x:c>
      <x:c r="L51" s="153" t="str">
        <x:f>IF(OR(I51="",J51=""),"",ROUND((J51-I51)*1440,0))</x:f>
      </x:c>
      <x:c r="M51" s="153" t="str">
        <x:f>IF(OR(K51="",L51=""),"",L51-K51)</x:f>
      </x:c>
      <x:c r="N51" s="165" t="str">
        <x:v>Complete</x:v>
      </x:c>
      <x:c r="O51" s="166" t="str">
        <x:v>SAMPLE</x:v>
      </x:c>
    </x:row>
    <x:row r="52">
      <x:c r="A52" s="136"/>
      <x:c r="B52" s="137"/>
      <x:c r="C52" s="137"/>
      <x:c r="D52" s="137"/>
      <x:c r="E52" s="137"/>
      <x:c r="F52" s="137"/>
      <x:c r="G52" s="172"/>
      <x:c r="H52" s="172"/>
      <x:c r="I52" s="172"/>
      <x:c r="J52" s="172"/>
      <x:c r="K52" s="153" t="str">
        <x:f>IF(OR(G52="",H52=""),"",ROUND((H52-G52)*1440,0))</x:f>
      </x:c>
      <x:c r="L52" s="153" t="str">
        <x:f>IF(OR(I52="",J52=""),"",ROUND((J52-I52)*1440,0))</x:f>
      </x:c>
      <x:c r="M52" s="153" t="str">
        <x:f>IF(OR(K52="",L52=""),"",L52-K52)</x:f>
      </x:c>
      <x:c r="N52" s="137"/>
      <x:c r="O52" s="138"/>
    </x:row>
    <x:row r="53">
      <x:c r="A53" s="136"/>
      <x:c r="B53" s="137"/>
      <x:c r="C53" s="137"/>
      <x:c r="D53" s="137"/>
      <x:c r="E53" s="137"/>
      <x:c r="F53" s="137"/>
      <x:c r="G53" s="172"/>
      <x:c r="H53" s="172"/>
      <x:c r="I53" s="172"/>
      <x:c r="J53" s="172"/>
      <x:c r="K53" s="153" t="str">
        <x:f>IF(OR(G53="",H53=""),"",ROUND((H53-G53)*1440,0))</x:f>
      </x:c>
      <x:c r="L53" s="153" t="str">
        <x:f>IF(OR(I53="",J53=""),"",ROUND((J53-I53)*1440,0))</x:f>
      </x:c>
      <x:c r="M53" s="153" t="str">
        <x:f>IF(OR(K53="",L53=""),"",L53-K53)</x:f>
      </x:c>
      <x:c r="N53" s="137"/>
      <x:c r="O53" s="138"/>
    </x:row>
    <x:row r="54">
      <x:c r="A54" s="139"/>
      <x:c r="B54" s="140"/>
      <x:c r="C54" s="140"/>
      <x:c r="D54" s="140"/>
      <x:c r="E54" s="140"/>
      <x:c r="F54" s="140"/>
      <x:c r="G54" s="173"/>
      <x:c r="H54" s="173"/>
      <x:c r="I54" s="173"/>
      <x:c r="J54" s="173"/>
      <x:c r="K54" s="155" t="str">
        <x:f>IF(OR(G54="",H54=""),"",ROUND((H54-G54)*1440,0))</x:f>
      </x:c>
      <x:c r="L54" s="155" t="str">
        <x:f>IF(OR(I54="",J54=""),"",ROUND((J54-I54)*1440,0))</x:f>
      </x:c>
      <x:c r="M54" s="155" t="str">
        <x:f>IF(OR(K54="",L54=""),"",L54-K54)</x:f>
      </x:c>
      <x:c r="N54" s="140"/>
      <x:c r="O54" s="141"/>
    </x:row>
    <x:row r="56">
      <x:c r="A56" s="158" t="str">
        <x:v>VALIDATION / ACCEPTANCE — EDITABLE TEST TABLE</x:v>
      </x:c>
      <x:c r="B56" s="158"/>
      <x:c r="C56" s="158"/>
      <x:c r="D56" s="158"/>
      <x:c r="E56" s="158"/>
      <x:c r="F56" s="158"/>
      <x:c r="G56" s="158"/>
      <x:c r="H56" s="158"/>
      <x:c r="I56" s="158"/>
    </x:row>
    <x:row r="57">
      <x:c r="A57" s="112" t="str">
        <x:v>Workload ID</x:v>
      </x:c>
      <x:c r="B57" s="113" t="str">
        <x:v>Validation Type</x:v>
      </x:c>
      <x:c r="C57" s="113" t="str">
        <x:v>Required?</x:v>
      </x:c>
      <x:c r="D57" s="113" t="str">
        <x:v>Result</x:v>
      </x:c>
      <x:c r="E57" s="113" t="str">
        <x:v>Owner</x:v>
      </x:c>
      <x:c r="F57" s="113" t="str">
        <x:v>Evidence / Link</x:v>
      </x:c>
      <x:c r="G57" s="113" t="str">
        <x:v>Issue / Exception</x:v>
      </x:c>
      <x:c r="H57" s="113" t="str">
        <x:v>Decision / Approval</x:v>
      </x:c>
      <x:c r="I57" s="114" t="str">
        <x:v>Sign-Off Date</x:v>
      </x:c>
    </x:row>
    <x:row r="58">
      <x:c r="A58" s="142" t="str">
        <x:v>APP-014</x:v>
      </x:c>
      <x:c r="B58" s="143" t="str">
        <x:v>Technical</x:v>
      </x:c>
      <x:c r="C58" s="143" t="str">
        <x:v>Required</x:v>
      </x:c>
      <x:c r="D58" s="143" t="str">
        <x:v>Pass</x:v>
      </x:c>
      <x:c r="E58" s="143" t="str">
        <x:v>Technical / QA Owner</x:v>
      </x:c>
      <x:c r="F58" s="143" t="str">
        <x:v>SAMPLE evidence reference</x:v>
      </x:c>
      <x:c r="G58" s="143" t="str"/>
      <x:c r="H58" s="143" t="str">
        <x:v>Approved</x:v>
      </x:c>
      <x:c r="I58" s="174" t="n">
        <x:v>46278</x:v>
      </x:c>
    </x:row>
    <x:row r="59">
      <x:c r="A59" s="164" t="str">
        <x:v>APP-014</x:v>
      </x:c>
      <x:c r="B59" s="165" t="str">
        <x:v>Application</x:v>
      </x:c>
      <x:c r="C59" s="165" t="str">
        <x:v>Required</x:v>
      </x:c>
      <x:c r="D59" s="165" t="str">
        <x:v>Pass</x:v>
      </x:c>
      <x:c r="E59" s="165" t="str">
        <x:v>Technical / QA Owner</x:v>
      </x:c>
      <x:c r="F59" s="165" t="str">
        <x:v>SAMPLE evidence reference</x:v>
      </x:c>
      <x:c r="G59" s="165" t="str"/>
      <x:c r="H59" s="165" t="str">
        <x:v>Approved</x:v>
      </x:c>
      <x:c r="I59" s="175" t="n">
        <x:v>46278</x:v>
      </x:c>
    </x:row>
    <x:row r="60">
      <x:c r="A60" s="164" t="str">
        <x:v>APP-014</x:v>
      </x:c>
      <x:c r="B60" s="165" t="str">
        <x:v>Integration</x:v>
      </x:c>
      <x:c r="C60" s="165" t="str">
        <x:v>Optional</x:v>
      </x:c>
      <x:c r="D60" s="165" t="str">
        <x:v>Pass</x:v>
      </x:c>
      <x:c r="E60" s="165" t="str">
        <x:v>Technical / QA Owner</x:v>
      </x:c>
      <x:c r="F60" s="165" t="str">
        <x:v>SAMPLE evidence reference</x:v>
      </x:c>
      <x:c r="G60" s="165" t="str"/>
      <x:c r="H60" s="165" t="str">
        <x:v>Approved</x:v>
      </x:c>
      <x:c r="I60" s="175" t="n">
        <x:v>46278</x:v>
      </x:c>
    </x:row>
    <x:row r="61">
      <x:c r="A61" s="164" t="str">
        <x:v>APP-014</x:v>
      </x:c>
      <x:c r="B61" s="165" t="str">
        <x:v>Business / User</x:v>
      </x:c>
      <x:c r="C61" s="165" t="str">
        <x:v>N/A</x:v>
      </x:c>
      <x:c r="D61" s="165" t="str">
        <x:v>N/A</x:v>
      </x:c>
      <x:c r="E61" s="165" t="str">
        <x:v>Business Owner</x:v>
      </x:c>
      <x:c r="F61" s="165" t="str">
        <x:v>SAMPLE evidence reference</x:v>
      </x:c>
      <x:c r="G61" s="165" t="str"/>
      <x:c r="H61" s="165" t="str">
        <x:v>Pending</x:v>
      </x:c>
      <x:c r="I61" s="175"/>
    </x:row>
    <x:row r="62">
      <x:c r="A62" s="164" t="str">
        <x:v>APP-014</x:v>
      </x:c>
      <x:c r="B62" s="165" t="str">
        <x:v>Performance</x:v>
      </x:c>
      <x:c r="C62" s="165" t="str">
        <x:v>Optional</x:v>
      </x:c>
      <x:c r="D62" s="165" t="str">
        <x:v>Pass</x:v>
      </x:c>
      <x:c r="E62" s="165" t="str">
        <x:v>Technical / QA Owner</x:v>
      </x:c>
      <x:c r="F62" s="165" t="str">
        <x:v>SAMPLE evidence reference</x:v>
      </x:c>
      <x:c r="G62" s="165" t="str"/>
      <x:c r="H62" s="165" t="str">
        <x:v>Approved</x:v>
      </x:c>
      <x:c r="I62" s="175" t="n">
        <x:v>46278</x:v>
      </x:c>
    </x:row>
    <x:row r="63">
      <x:c r="A63" s="136"/>
      <x:c r="B63" s="137"/>
      <x:c r="C63" s="137"/>
      <x:c r="D63" s="137"/>
      <x:c r="E63" s="137"/>
      <x:c r="F63" s="137"/>
      <x:c r="G63" s="137"/>
      <x:c r="H63" s="137"/>
      <x:c r="I63" s="176"/>
    </x:row>
    <x:row r="64">
      <x:c r="A64" s="136"/>
      <x:c r="B64" s="137"/>
      <x:c r="C64" s="137"/>
      <x:c r="D64" s="137"/>
      <x:c r="E64" s="137"/>
      <x:c r="F64" s="137"/>
      <x:c r="G64" s="137"/>
      <x:c r="H64" s="137"/>
      <x:c r="I64" s="176"/>
    </x:row>
    <x:row r="65">
      <x:c r="A65" s="136"/>
      <x:c r="B65" s="137"/>
      <x:c r="C65" s="137"/>
      <x:c r="D65" s="137"/>
      <x:c r="E65" s="137"/>
      <x:c r="F65" s="137"/>
      <x:c r="G65" s="137"/>
      <x:c r="H65" s="137"/>
      <x:c r="I65" s="176"/>
    </x:row>
    <x:row r="66">
      <x:c r="A66" s="136"/>
      <x:c r="B66" s="137"/>
      <x:c r="C66" s="137"/>
      <x:c r="D66" s="137"/>
      <x:c r="E66" s="137"/>
      <x:c r="F66" s="137"/>
      <x:c r="G66" s="137"/>
      <x:c r="H66" s="137"/>
      <x:c r="I66" s="176"/>
    </x:row>
    <x:row r="67">
      <x:c r="A67" s="136"/>
      <x:c r="B67" s="137"/>
      <x:c r="C67" s="137"/>
      <x:c r="D67" s="137"/>
      <x:c r="E67" s="137"/>
      <x:c r="F67" s="137"/>
      <x:c r="G67" s="137"/>
      <x:c r="H67" s="137"/>
      <x:c r="I67" s="176"/>
    </x:row>
    <x:row r="68">
      <x:c r="A68" s="136"/>
      <x:c r="B68" s="137"/>
      <x:c r="C68" s="137"/>
      <x:c r="D68" s="137"/>
      <x:c r="E68" s="137"/>
      <x:c r="F68" s="137"/>
      <x:c r="G68" s="137"/>
      <x:c r="H68" s="137"/>
      <x:c r="I68" s="176"/>
    </x:row>
    <x:row r="69">
      <x:c r="A69" s="136"/>
      <x:c r="B69" s="137"/>
      <x:c r="C69" s="137"/>
      <x:c r="D69" s="137"/>
      <x:c r="E69" s="137"/>
      <x:c r="F69" s="137"/>
      <x:c r="G69" s="137"/>
      <x:c r="H69" s="137"/>
      <x:c r="I69" s="176"/>
    </x:row>
    <x:row r="70">
      <x:c r="A70" s="136"/>
      <x:c r="B70" s="137"/>
      <x:c r="C70" s="137"/>
      <x:c r="D70" s="137"/>
      <x:c r="E70" s="137"/>
      <x:c r="F70" s="137"/>
      <x:c r="G70" s="137"/>
      <x:c r="H70" s="137"/>
      <x:c r="I70" s="176"/>
    </x:row>
    <x:row r="71">
      <x:c r="A71" s="136"/>
      <x:c r="B71" s="137"/>
      <x:c r="C71" s="137"/>
      <x:c r="D71" s="137"/>
      <x:c r="E71" s="137"/>
      <x:c r="F71" s="137"/>
      <x:c r="G71" s="137"/>
      <x:c r="H71" s="137"/>
      <x:c r="I71" s="176"/>
    </x:row>
    <x:row r="72">
      <x:c r="A72" s="136"/>
      <x:c r="B72" s="137"/>
      <x:c r="C72" s="137"/>
      <x:c r="D72" s="137"/>
      <x:c r="E72" s="137"/>
      <x:c r="F72" s="137"/>
      <x:c r="G72" s="137"/>
      <x:c r="H72" s="137"/>
      <x:c r="I72" s="176"/>
    </x:row>
    <x:row r="73">
      <x:c r="A73" s="136"/>
      <x:c r="B73" s="137"/>
      <x:c r="C73" s="137"/>
      <x:c r="D73" s="137"/>
      <x:c r="E73" s="137"/>
      <x:c r="F73" s="137"/>
      <x:c r="G73" s="137"/>
      <x:c r="H73" s="137"/>
      <x:c r="I73" s="176"/>
    </x:row>
    <x:row r="74">
      <x:c r="A74" s="136"/>
      <x:c r="B74" s="137"/>
      <x:c r="C74" s="137"/>
      <x:c r="D74" s="137"/>
      <x:c r="E74" s="137"/>
      <x:c r="F74" s="137"/>
      <x:c r="G74" s="137"/>
      <x:c r="H74" s="137"/>
      <x:c r="I74" s="176"/>
    </x:row>
    <x:row r="75">
      <x:c r="A75" s="136"/>
      <x:c r="B75" s="137"/>
      <x:c r="C75" s="137"/>
      <x:c r="D75" s="137"/>
      <x:c r="E75" s="137"/>
      <x:c r="F75" s="137"/>
      <x:c r="G75" s="137"/>
      <x:c r="H75" s="137"/>
      <x:c r="I75" s="176"/>
    </x:row>
    <x:row r="76">
      <x:c r="A76" s="139"/>
      <x:c r="B76" s="140"/>
      <x:c r="C76" s="140"/>
      <x:c r="D76" s="140"/>
      <x:c r="E76" s="140"/>
      <x:c r="F76" s="140"/>
      <x:c r="G76" s="140"/>
      <x:c r="H76" s="140"/>
      <x:c r="I76" s="177"/>
    </x:row>
    <x:row r="79">
      <x:c r="A79" s="158" t="str">
        <x:v>PROTECTION / RECOVERY / ROLLBACK — EDITABLE CONTROL TABLE</x:v>
      </x:c>
      <x:c r="B79" s="158"/>
      <x:c r="C79" s="158"/>
      <x:c r="D79" s="158"/>
      <x:c r="E79" s="158"/>
      <x:c r="F79" s="158"/>
      <x:c r="G79" s="158"/>
      <x:c r="H79" s="158"/>
      <x:c r="I79" s="158"/>
    </x:row>
    <x:row r="80">
      <x:c r="A80" s="112" t="str">
        <x:v>Workload ID</x:v>
      </x:c>
      <x:c r="B80" s="113" t="str">
        <x:v>Backup Required?</x:v>
      </x:c>
      <x:c r="C80" s="113" t="str">
        <x:v>Backup Confirmed?</x:v>
      </x:c>
      <x:c r="D80" s="113" t="str">
        <x:v>Recovery Point Confirmed?</x:v>
      </x:c>
      <x:c r="E80" s="113" t="str">
        <x:v>Rollback Required?</x:v>
      </x:c>
      <x:c r="F80" s="113" t="str">
        <x:v>Rollback Reference</x:v>
      </x:c>
      <x:c r="G80" s="113" t="str">
        <x:v>Rollback Trigger / Criteria</x:v>
      </x:c>
      <x:c r="H80" s="113" t="str">
        <x:v>Rollback Readiness</x:v>
      </x:c>
      <x:c r="I80" s="114" t="str">
        <x:v>Owner</x:v>
      </x:c>
    </x:row>
    <x:row r="81">
      <x:c r="A81" s="142" t="str">
        <x:v>APP-014</x:v>
      </x:c>
      <x:c r="B81" s="143" t="str">
        <x:v>Yes</x:v>
      </x:c>
      <x:c r="C81" s="143" t="str">
        <x:v>Yes</x:v>
      </x:c>
      <x:c r="D81" s="143" t="str">
        <x:v>Yes</x:v>
      </x:c>
      <x:c r="E81" s="143" t="str">
        <x:v>Yes</x:v>
      </x:c>
      <x:c r="F81" s="143" t="str">
        <x:v>RBK-DEV-014</x:v>
      </x:c>
      <x:c r="G81" s="143" t="str">
        <x:v>Trigger rollback if required validation fails or approved recovery criteria are met.</x:v>
      </x:c>
      <x:c r="H81" s="143" t="str">
        <x:v>Ready</x:v>
      </x:c>
      <x:c r="I81" s="144" t="str">
        <x:v>Migration Lead</x:v>
      </x:c>
    </x:row>
    <x:row r="82">
      <x:c r="A82" s="136"/>
      <x:c r="B82" s="137"/>
      <x:c r="C82" s="137"/>
      <x:c r="D82" s="137"/>
      <x:c r="E82" s="137"/>
      <x:c r="F82" s="137"/>
      <x:c r="G82" s="137"/>
      <x:c r="H82" s="137"/>
      <x:c r="I82" s="138"/>
    </x:row>
    <x:row r="83">
      <x:c r="A83" s="136"/>
      <x:c r="B83" s="137"/>
      <x:c r="C83" s="137"/>
      <x:c r="D83" s="137"/>
      <x:c r="E83" s="137"/>
      <x:c r="F83" s="137"/>
      <x:c r="G83" s="137"/>
      <x:c r="H83" s="137"/>
      <x:c r="I83" s="138"/>
    </x:row>
    <x:row r="84">
      <x:c r="A84" s="136"/>
      <x:c r="B84" s="137"/>
      <x:c r="C84" s="137"/>
      <x:c r="D84" s="137"/>
      <x:c r="E84" s="137"/>
      <x:c r="F84" s="137"/>
      <x:c r="G84" s="137"/>
      <x:c r="H84" s="137"/>
      <x:c r="I84" s="138"/>
    </x:row>
    <x:row r="85">
      <x:c r="A85" s="136"/>
      <x:c r="B85" s="137"/>
      <x:c r="C85" s="137"/>
      <x:c r="D85" s="137"/>
      <x:c r="E85" s="137"/>
      <x:c r="F85" s="137"/>
      <x:c r="G85" s="137"/>
      <x:c r="H85" s="137"/>
      <x:c r="I85" s="138"/>
    </x:row>
    <x:row r="86">
      <x:c r="A86" s="136"/>
      <x:c r="B86" s="137"/>
      <x:c r="C86" s="137"/>
      <x:c r="D86" s="137"/>
      <x:c r="E86" s="137"/>
      <x:c r="F86" s="137"/>
      <x:c r="G86" s="137"/>
      <x:c r="H86" s="137"/>
      <x:c r="I86" s="138"/>
    </x:row>
    <x:row r="87">
      <x:c r="A87" s="136"/>
      <x:c r="B87" s="137"/>
      <x:c r="C87" s="137"/>
      <x:c r="D87" s="137"/>
      <x:c r="E87" s="137"/>
      <x:c r="F87" s="137"/>
      <x:c r="G87" s="137"/>
      <x:c r="H87" s="137"/>
      <x:c r="I87" s="138"/>
    </x:row>
    <x:row r="88">
      <x:c r="A88" s="136"/>
      <x:c r="B88" s="137"/>
      <x:c r="C88" s="137"/>
      <x:c r="D88" s="137"/>
      <x:c r="E88" s="137"/>
      <x:c r="F88" s="137"/>
      <x:c r="G88" s="137"/>
      <x:c r="H88" s="137"/>
      <x:c r="I88" s="138"/>
    </x:row>
    <x:row r="89">
      <x:c r="A89" s="136"/>
      <x:c r="B89" s="137"/>
      <x:c r="C89" s="137"/>
      <x:c r="D89" s="137"/>
      <x:c r="E89" s="137"/>
      <x:c r="F89" s="137"/>
      <x:c r="G89" s="137"/>
      <x:c r="H89" s="137"/>
      <x:c r="I89" s="138"/>
    </x:row>
    <x:row r="90">
      <x:c r="A90" s="139"/>
      <x:c r="B90" s="140"/>
      <x:c r="C90" s="140"/>
      <x:c r="D90" s="140"/>
      <x:c r="E90" s="140"/>
      <x:c r="F90" s="140"/>
      <x:c r="G90" s="140"/>
      <x:c r="H90" s="140"/>
      <x:c r="I90" s="141"/>
    </x:row>
    <x:row r="93">
      <x:c r="A93" s="158" t="str">
        <x:v>CROSS-ENVIRONMENT LESSONS / PROMOTION — EDITABLE HANDOFF TABLE</x:v>
      </x:c>
      <x:c r="B93" s="158"/>
      <x:c r="C93" s="158"/>
      <x:c r="D93" s="158"/>
      <x:c r="E93" s="158"/>
      <x:c r="F93" s="158"/>
      <x:c r="G93" s="158"/>
      <x:c r="H93" s="158"/>
      <x:c r="I93" s="158"/>
    </x:row>
    <x:row r="94">
      <x:c r="A94" s="112" t="str">
        <x:v>Workload ID</x:v>
      </x:c>
      <x:c r="B94" s="113" t="str">
        <x:v>From Environment</x:v>
      </x:c>
      <x:c r="C94" s="113" t="str">
        <x:v>Promote / Handoff To</x:v>
      </x:c>
      <x:c r="D94" s="113" t="str">
        <x:v>Lesson / Issue Ref</x:v>
      </x:c>
      <x:c r="E94" s="113" t="str">
        <x:v>Lesson / Correction / Handoff</x:v>
      </x:c>
      <x:c r="F94" s="113" t="str">
        <x:v>Impact on Next Environment</x:v>
      </x:c>
      <x:c r="G94" s="113" t="str">
        <x:v>Owner</x:v>
      </x:c>
      <x:c r="H94" s="113" t="str">
        <x:v>Status</x:v>
      </x:c>
      <x:c r="I94" s="114" t="str">
        <x:v>Notes</x:v>
      </x:c>
    </x:row>
    <x:row r="95">
      <x:c r="A95" s="142" t="str">
        <x:v>APP-014</x:v>
      </x:c>
      <x:c r="B95" s="143" t="str">
        <x:v>DEV</x:v>
      </x:c>
      <x:c r="C95" s="143" t="str">
        <x:v>TEST</x:v>
      </x:c>
      <x:c r="D95" s="143" t="str">
        <x:v>LSN-005</x:v>
      </x:c>
      <x:c r="E95" s="143" t="str">
        <x:v>Migration pattern proven; carry verified procedure forward.</x:v>
      </x:c>
      <x:c r="F95" s="143" t="str">
        <x:v>No blocking impact in sample.</x:v>
      </x:c>
      <x:c r="G95" s="143" t="str">
        <x:v>Migration Lead</x:v>
      </x:c>
      <x:c r="H95" s="143" t="str">
        <x:v>Complete</x:v>
      </x:c>
      <x:c r="I95" s="144" t="str">
        <x:v>SAMPLE – use IDs/references for traceability.</x:v>
      </x:c>
    </x:row>
    <x:row r="96">
      <x:c r="A96" s="136"/>
      <x:c r="B96" s="137"/>
      <x:c r="C96" s="137"/>
      <x:c r="D96" s="137"/>
      <x:c r="E96" s="137"/>
      <x:c r="F96" s="137"/>
      <x:c r="G96" s="137"/>
      <x:c r="H96" s="137"/>
      <x:c r="I96" s="138"/>
    </x:row>
    <x:row r="97">
      <x:c r="A97" s="136"/>
      <x:c r="B97" s="137"/>
      <x:c r="C97" s="137"/>
      <x:c r="D97" s="137"/>
      <x:c r="E97" s="137"/>
      <x:c r="F97" s="137"/>
      <x:c r="G97" s="137"/>
      <x:c r="H97" s="137"/>
      <x:c r="I97" s="138"/>
    </x:row>
    <x:row r="98">
      <x:c r="A98" s="136"/>
      <x:c r="B98" s="137"/>
      <x:c r="C98" s="137"/>
      <x:c r="D98" s="137"/>
      <x:c r="E98" s="137"/>
      <x:c r="F98" s="137"/>
      <x:c r="G98" s="137"/>
      <x:c r="H98" s="137"/>
      <x:c r="I98" s="138"/>
    </x:row>
    <x:row r="99">
      <x:c r="A99" s="136"/>
      <x:c r="B99" s="137"/>
      <x:c r="C99" s="137"/>
      <x:c r="D99" s="137"/>
      <x:c r="E99" s="137"/>
      <x:c r="F99" s="137"/>
      <x:c r="G99" s="137"/>
      <x:c r="H99" s="137"/>
      <x:c r="I99" s="138"/>
    </x:row>
    <x:row r="100">
      <x:c r="A100" s="136"/>
      <x:c r="B100" s="137"/>
      <x:c r="C100" s="137"/>
      <x:c r="D100" s="137"/>
      <x:c r="E100" s="137"/>
      <x:c r="F100" s="137"/>
      <x:c r="G100" s="137"/>
      <x:c r="H100" s="137"/>
      <x:c r="I100" s="138"/>
    </x:row>
    <x:row r="101">
      <x:c r="A101" s="136"/>
      <x:c r="B101" s="137"/>
      <x:c r="C101" s="137"/>
      <x:c r="D101" s="137"/>
      <x:c r="E101" s="137"/>
      <x:c r="F101" s="137"/>
      <x:c r="G101" s="137"/>
      <x:c r="H101" s="137"/>
      <x:c r="I101" s="138"/>
    </x:row>
    <x:row r="102">
      <x:c r="A102" s="136"/>
      <x:c r="B102" s="137"/>
      <x:c r="C102" s="137"/>
      <x:c r="D102" s="137"/>
      <x:c r="E102" s="137"/>
      <x:c r="F102" s="137"/>
      <x:c r="G102" s="137"/>
      <x:c r="H102" s="137"/>
      <x:c r="I102" s="138"/>
    </x:row>
    <x:row r="103">
      <x:c r="A103" s="136"/>
      <x:c r="B103" s="137"/>
      <x:c r="C103" s="137"/>
      <x:c r="D103" s="137"/>
      <x:c r="E103" s="137"/>
      <x:c r="F103" s="137"/>
      <x:c r="G103" s="137"/>
      <x:c r="H103" s="137"/>
      <x:c r="I103" s="138"/>
    </x:row>
    <x:row r="104">
      <x:c r="A104" s="139"/>
      <x:c r="B104" s="140"/>
      <x:c r="C104" s="140"/>
      <x:c r="D104" s="140"/>
      <x:c r="E104" s="140"/>
      <x:c r="F104" s="140"/>
      <x:c r="G104" s="140"/>
      <x:c r="H104" s="140"/>
      <x:c r="I104" s="141"/>
    </x:row>
  </x:sheetData>
  <x:mergeCells>
    <x:mergeCell ref="A1:U1"/>
    <x:mergeCell ref="A2:U2"/>
    <x:mergeCell ref="A3:U3"/>
    <x:mergeCell ref="A5:Q5"/>
    <x:mergeCell ref="A43:O43"/>
    <x:mergeCell ref="A56:I56"/>
    <x:mergeCell ref="A79:I79"/>
    <x:mergeCell ref="A93:I93"/>
    <x:mergeCell ref="A28:L28"/>
    <x:mergeCell ref="Q28:AB28"/>
    <x:mergeCell ref="M28:P28"/>
  </x:mergeCells>
  <x:conditionalFormatting sqref="L7:L25">
    <x:cfRule type="expression" dxfId="44" priority="1">
      <x:formula>L7="Blocked"</x:formula>
    </x:cfRule>
  </x:conditionalFormatting>
  <x:conditionalFormatting sqref="O7:O25">
    <x:cfRule type="expression" dxfId="45" priority="2">
      <x:formula>O7="Complete"</x:formula>
    </x:cfRule>
  </x:conditionalFormatting>
  <x:conditionalFormatting sqref="N45:N54">
    <x:cfRule type="expression" dxfId="46" priority="3">
      <x:formula>N45="Blocked"</x:formula>
    </x:cfRule>
    <x:cfRule type="expression" dxfId="47" priority="4">
      <x:formula>N45="Complete"</x:formula>
    </x:cfRule>
  </x:conditionalFormatting>
  <x:conditionalFormatting sqref="D58:D76">
    <x:cfRule type="expression" dxfId="48" priority="5">
      <x:formula>D58="Fail"</x:formula>
    </x:cfRule>
    <x:cfRule type="expression" dxfId="49" priority="6">
      <x:formula>D58="Pass"</x:formula>
    </x:cfRule>
  </x:conditionalFormatting>
  <x:dataValidations count="10">
    <x:dataValidation type="list" sqref="G7:G25">
      <x:formula1>'LOOKUPS &amp; SYSTEM'!$B$34:$B$37</x:formula1>
    </x:dataValidation>
    <x:dataValidation type="list" sqref="L7:L25">
      <x:formula1>'LOOKUPS &amp; SYSTEM'!$B$5:$B$15</x:formula1>
    </x:dataValidation>
    <x:dataValidation type="list" sqref="N7:N25">
      <x:formula1>'LOOKUPS &amp; SYSTEM'!$B$49:$B$52</x:formula1>
    </x:dataValidation>
    <x:dataValidation type="list" sqref="N45:N54">
      <x:formula1>'LOOKUPS &amp; SYSTEM'!$B$41:$B$48</x:formula1>
    </x:dataValidation>
    <x:dataValidation type="list" sqref="C58:C76">
      <x:formula1>'LOOKUPS &amp; SYSTEM'!$B$103:$B$105</x:formula1>
    </x:dataValidation>
    <x:dataValidation type="list" sqref="D58:D76">
      <x:formula1>'LOOKUPS &amp; SYSTEM'!$B$57:$B$61</x:formula1>
    </x:dataValidation>
    <x:dataValidation type="list" sqref="H58:H76">
      <x:formula1>'LOOKUPS &amp; SYSTEM'!$B$49:$B$52</x:formula1>
    </x:dataValidation>
    <x:dataValidation type="list" sqref="B81:E90">
      <x:formula1>"Yes,No,N/A"</x:formula1>
    </x:dataValidation>
    <x:dataValidation type="list" sqref="H81:H90">
      <x:formula1>"Not Started,In Progress,Ready,Blocked,Complete,N/A"</x:formula1>
    </x:dataValidation>
    <x:dataValidation type="list" sqref="H95:H104">
      <x:formula1>'LOOKUPS &amp; SYSTEM'!$B$41:$B$48</x:formula1>
    </x:dataValidation>
  </x:dataValidations>
  <x:pageMargins left="0.7" right="0.7" top="0.75" bottom="0.75" header="0.3" footer="0.3"/>
  <x:drawing xmlns:r="http://schemas.openxmlformats.org/officeDocument/2006/relationships" r:id="R5582e9f23f394ac1"/>
  <x:tableParts count="7">
    <x:tablePart xmlns:r="http://schemas.openxmlformats.org/officeDocument/2006/relationships" r:id="Rce47a51a49dd45ec"/>
    <x:tablePart xmlns:r="http://schemas.openxmlformats.org/officeDocument/2006/relationships" r:id="R0f3e539026bb4435"/>
    <x:tablePart xmlns:r="http://schemas.openxmlformats.org/officeDocument/2006/relationships" r:id="Rcd3f0e06b71c4735"/>
    <x:tablePart xmlns:r="http://schemas.openxmlformats.org/officeDocument/2006/relationships" r:id="Rcd10dd813c3a4da5"/>
    <x:tablePart xmlns:r="http://schemas.openxmlformats.org/officeDocument/2006/relationships" r:id="R8e539b20bc95470f"/>
    <x:tablePart xmlns:r="http://schemas.openxmlformats.org/officeDocument/2006/relationships" r:id="Rc096dd8fa481447e"/>
    <x:tablePart xmlns:r="http://schemas.openxmlformats.org/officeDocument/2006/relationships" r:id="R4b512ab187714204"/>
  </x:tableParts>
</x:worksheet>
</file>

<file path=xl/worksheets/sheet28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20" hidden="0" customWidth="1"/>
    <x:col min="8" max="8" width="22" hidden="0" customWidth="1"/>
    <x:col min="9" max="9" width="12" hidden="0" customWidth="1"/>
    <x:col min="10" max="10" width="12" hidden="0" customWidth="1"/>
    <x:col min="11" max="11" width="12" hidden="0" customWidth="1"/>
    <x:col min="12" max="12" width="24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12" hidden="0" customWidth="1"/>
    <x:col min="18" max="18" width="22" hidden="0" customWidth="1"/>
    <x:col min="19" max="19" width="20" hidden="0" customWidth="1"/>
    <x:col min="20" max="20" width="14" hidden="0" customWidth="1"/>
    <x:col min="21" max="21" width="18" hidden="0" customWidth="1"/>
    <x:col min="24" max="24" width="22" hidden="0" customWidth="1"/>
    <x:col min="25" max="25" width="12" hidden="0" customWidth="1"/>
    <x:col min="22" max="22" width="16" hidden="0" customWidth="1"/>
    <x:col min="23" max="23" width="20" hidden="0" customWidth="1"/>
    <x:col min="26" max="26" width="12" hidden="0" customWidth="1"/>
    <x:col min="27" max="27" width="12" hidden="0" customWidth="1"/>
    <x:col min="28" max="28" width="24" hidden="0" customWidth="1"/>
  </x:cols>
  <x:sheetData>
    <x:row r="1" ht="28" customHeight="1">
      <x:c r="A1" s="96" t="str">
        <x:v>TEST MIGRATION</x:v>
      </x:c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96"/>
      <x:c r="N1" s="96"/>
      <x:c r="O1" s="96"/>
      <x:c r="P1" s="96"/>
      <x:c r="Q1" s="96"/>
      <x:c r="R1" s="96"/>
      <x:c r="S1" s="96"/>
      <x:c r="T1" s="96"/>
      <x:c r="U1" s="96"/>
    </x:row>
    <x:row r="2" ht="32" customHeight="1">
      <x:c r="A2" s="100" t="str">
        <x:v>PROVE REPEATABILITY AND INTEGRATION — use the DEV-corrected procedure to verify repeatability, dependencies, interfaces, authentication, batch processing, integration and rollback.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100"/>
      <x:c r="S2" s="100"/>
      <x:c r="T2" s="100"/>
      <x:c r="U2" s="100"/>
    </x:row>
    <x:row r="3">
      <x:c r="A3" s="78" t="str">
        <x:v>MWC Migration Wave &amp; Cutover Workbook • V4.0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5">
      <x:c r="A5" s="158" t="str">
        <x:v>ENVIRONMENT MIGRATION REGISTER</x:v>
      </x:c>
      <x:c r="B5" s="158"/>
      <x:c r="C5" s="158"/>
      <x:c r="D5" s="158"/>
      <x:c r="E5" s="158"/>
      <x:c r="F5" s="158"/>
      <x:c r="G5" s="158"/>
      <x:c r="H5" s="158"/>
      <x:c r="I5" s="158"/>
      <x:c r="J5" s="158"/>
      <x:c r="K5" s="158"/>
      <x:c r="L5" s="158"/>
      <x:c r="M5" s="158"/>
      <x:c r="N5" s="158"/>
      <x:c r="O5" s="158"/>
      <x:c r="P5" s="158"/>
      <x:c r="Q5" s="158"/>
    </x:row>
    <x:row r="6">
      <x:c r="A6" s="112" t="str">
        <x:v>Environment Migration Record ID</x:v>
      </x:c>
      <x:c r="B6" s="113" t="str">
        <x:v>Workload ID</x:v>
      </x:c>
      <x:c r="C6" s="113" t="str">
        <x:v>Wave ID</x:v>
      </x:c>
      <x:c r="D6" s="113" t="str">
        <x:v>Move Group ID</x:v>
      </x:c>
      <x:c r="E6" s="113" t="str">
        <x:v>Application / Service</x:v>
      </x:c>
      <x:c r="F6" s="113" t="str">
        <x:v>Environment</x:v>
      </x:c>
      <x:c r="G6" s="113" t="str">
        <x:v>Criticality</x:v>
      </x:c>
      <x:c r="H6" s="113" t="str">
        <x:v>Application Owner</x:v>
      </x:c>
      <x:c r="I6" s="113" t="str">
        <x:v>Technical Owner</x:v>
      </x:c>
      <x:c r="J6" s="113" t="str">
        <x:v>Migration Owner</x:v>
      </x:c>
      <x:c r="K6" s="113" t="str">
        <x:v>Planned Migration Date</x:v>
      </x:c>
      <x:c r="L6" s="113" t="str">
        <x:v>Migration Status</x:v>
      </x:c>
      <x:c r="M6" s="113" t="str">
        <x:v>Validation Completion %</x:v>
      </x:c>
      <x:c r="N6" s="113" t="str">
        <x:v>Decision / Approval</x:v>
      </x:c>
      <x:c r="O6" s="113" t="str">
        <x:v>Overall Status</x:v>
      </x:c>
      <x:c r="P6" s="113" t="str">
        <x:v>Prior Environment Lesson / Issue Refs</x:v>
      </x:c>
      <x:c r="Q6" s="207" t="str">
        <x:v>IP</x:v>
      </x:c>
      <x:c r="R6" s="69" t="str">
        <x:v>Comments</x:v>
      </x:c>
    </x:row>
    <x:row r="7">
      <x:c r="A7" s="142" t="str">
        <x:v>EMG-TST-014</x:v>
      </x:c>
      <x:c r="B7" s="143" t="str">
        <x:v>APP-014</x:v>
      </x:c>
      <x:c r="C7" s="143" t="str">
        <x:v>WAV-003</x:v>
      </x:c>
      <x:c r="D7" s="143" t="str">
        <x:v>MG-003B</x:v>
      </x:c>
      <x:c r="E7" s="143" t="str">
        <x:v>Customer Billing</x:v>
      </x:c>
      <x:c r="F7" s="143" t="str">
        <x:v>TEST</x:v>
      </x:c>
      <x:c r="G7" s="143" t="str">
        <x:v>Mission Critical</x:v>
      </x:c>
      <x:c r="H7" s="143" t="str">
        <x:v>Business Owner</x:v>
      </x:c>
      <x:c r="I7" s="143" t="str">
        <x:v>Application Owner</x:v>
      </x:c>
      <x:c r="J7" s="143" t="str">
        <x:v>Migration Lead</x:v>
      </x:c>
      <x:c r="K7" s="148" t="n">
        <x:v>46277</x:v>
      </x:c>
      <x:c r="L7" s="143" t="str">
        <x:v>Complete</x:v>
      </x:c>
      <x:c r="M7" s="152" t="n">
        <x:f>IF($B7="","",IFERROR(COUNTIFS($A$58:$A$76,$B7,$C$58:$C$76,"Required",$D$58:$D$76,"Pass")/COUNTIFS($A$58:$A$76,$B7,$C$58:$C$76,"Required"),0))</x:f>
        <x:v>1</x:v>
      </x:c>
      <x:c r="N7" s="143" t="str">
        <x:v>Approved</x:v>
      </x:c>
      <x:c r="O7" s="151" t="str">
        <x:f>IF($B7="","",IF(L7="Blocked","Blocked",IF(AND(M7=1,N7="Approved"),"Complete",L7)))</x:f>
        <x:v>Complete</x:v>
      </x:c>
      <x:c r="P7" s="143" t="str">
        <x:v>Review prior DEV lesson / issue references</x:v>
      </x:c>
      <x:c r="Q7" s="144"/>
      <x:c r="R7" s="69" t="str">
        <x:v>SAMPLE – fictional workload record; replace or clear.</x:v>
      </x:c>
    </x:row>
    <x:row r="8">
      <x:c r="A8" s="136"/>
      <x:c r="B8" s="137"/>
      <x:c r="C8" s="137"/>
      <x:c r="D8" s="137"/>
      <x:c r="E8" s="137"/>
      <x:c r="F8" s="137"/>
      <x:c r="G8" s="137"/>
      <x:c r="H8" s="137"/>
      <x:c r="I8" s="137"/>
      <x:c r="J8" s="137"/>
      <x:c r="K8" s="149"/>
      <x:c r="L8" s="137"/>
      <x:c r="M8" s="154" t="str">
        <x:f>IF($B8="","",IFERROR(COUNTIFS($A$58:$A$76,$B8,$C$58:$C$76,"Required",$D$58:$D$76,"Pass")/COUNTIFS($A$58:$A$76,$B8,$C$58:$C$76,"Required"),0))</x:f>
      </x:c>
      <x:c r="N8" s="137"/>
      <x:c r="O8" s="153" t="str">
        <x:f>IF($B8="","",IF(L8="Blocked","Blocked",IF(AND(M8=1,N8="Approved"),"Complete",L8)))</x:f>
      </x:c>
      <x:c r="P8" s="137"/>
      <x:c r="Q8" s="138"/>
      <x:c r="R8" s="69"/>
    </x:row>
    <x:row r="9">
      <x:c r="A9" s="136"/>
      <x:c r="B9" s="137"/>
      <x:c r="C9" s="137"/>
      <x:c r="D9" s="137"/>
      <x:c r="E9" s="137"/>
      <x:c r="F9" s="137"/>
      <x:c r="G9" s="137"/>
      <x:c r="H9" s="137"/>
      <x:c r="I9" s="137"/>
      <x:c r="J9" s="137"/>
      <x:c r="K9" s="149"/>
      <x:c r="L9" s="137"/>
      <x:c r="M9" s="154" t="str">
        <x:f>IF($B9="","",IFERROR(COUNTIFS($A$58:$A$76,$B9,$C$58:$C$76,"Required",$D$58:$D$76,"Pass")/COUNTIFS($A$58:$A$76,$B9,$C$58:$C$76,"Required"),0))</x:f>
      </x:c>
      <x:c r="N9" s="137"/>
      <x:c r="O9" s="153" t="str">
        <x:f>IF($B9="","",IF(L9="Blocked","Blocked",IF(AND(M9=1,N9="Approved"),"Complete",L9)))</x:f>
      </x:c>
      <x:c r="P9" s="137"/>
      <x:c r="Q9" s="138"/>
      <x:c r="R9" s="69"/>
    </x:row>
    <x:row r="10">
      <x:c r="A10" s="136"/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49"/>
      <x:c r="L10" s="137"/>
      <x:c r="M10" s="154" t="str">
        <x:f>IF($B10="","",IFERROR(COUNTIFS($A$58:$A$76,$B10,$C$58:$C$76,"Required",$D$58:$D$76,"Pass")/COUNTIFS($A$58:$A$76,$B10,$C$58:$C$76,"Required"),0))</x:f>
      </x:c>
      <x:c r="N10" s="137"/>
      <x:c r="O10" s="153" t="str">
        <x:f>IF($B10="","",IF(L10="Blocked","Blocked",IF(AND(M10=1,N10="Approved"),"Complete",L10)))</x:f>
      </x:c>
      <x:c r="P10" s="137"/>
      <x:c r="Q10" s="138"/>
      <x:c r="R10" s="69"/>
    </x:row>
    <x:row r="11">
      <x:c r="A11" s="136"/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49"/>
      <x:c r="L11" s="137"/>
      <x:c r="M11" s="154" t="str">
        <x:f>IF($B11="","",IFERROR(COUNTIFS($A$58:$A$76,$B11,$C$58:$C$76,"Required",$D$58:$D$76,"Pass")/COUNTIFS($A$58:$A$76,$B11,$C$58:$C$76,"Required"),0))</x:f>
      </x:c>
      <x:c r="N11" s="137"/>
      <x:c r="O11" s="153" t="str">
        <x:f>IF($B11="","",IF(L11="Blocked","Blocked",IF(AND(M11=1,N11="Approved"),"Complete",L11)))</x:f>
      </x:c>
      <x:c r="P11" s="137"/>
      <x:c r="Q11" s="138"/>
      <x:c r="R11" s="69"/>
    </x:row>
    <x:row r="12">
      <x:c r="A12" s="136"/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49"/>
      <x:c r="L12" s="137"/>
      <x:c r="M12" s="154" t="str">
        <x:f>IF($B12="","",IFERROR(COUNTIFS($A$58:$A$76,$B12,$C$58:$C$76,"Required",$D$58:$D$76,"Pass")/COUNTIFS($A$58:$A$76,$B12,$C$58:$C$76,"Required"),0))</x:f>
      </x:c>
      <x:c r="N12" s="137"/>
      <x:c r="O12" s="153" t="str">
        <x:f>IF($B12="","",IF(L12="Blocked","Blocked",IF(AND(M12=1,N12="Approved"),"Complete",L12)))</x:f>
      </x:c>
      <x:c r="P12" s="137"/>
      <x:c r="Q12" s="138"/>
      <x:c r="R12" s="69"/>
    </x:row>
    <x:row r="13">
      <x:c r="A13" s="136"/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49"/>
      <x:c r="L13" s="137"/>
      <x:c r="M13" s="154" t="str">
        <x:f>IF($B13="","",IFERROR(COUNTIFS($A$58:$A$76,$B13,$C$58:$C$76,"Required",$D$58:$D$76,"Pass")/COUNTIFS($A$58:$A$76,$B13,$C$58:$C$76,"Required"),0))</x:f>
      </x:c>
      <x:c r="N13" s="137"/>
      <x:c r="O13" s="153" t="str">
        <x:f>IF($B13="","",IF(L13="Blocked","Blocked",IF(AND(M13=1,N13="Approved"),"Complete",L13)))</x:f>
      </x:c>
      <x:c r="P13" s="137"/>
      <x:c r="Q13" s="138"/>
      <x:c r="R13" s="69"/>
    </x:row>
    <x:row r="14">
      <x:c r="A14" s="136"/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49"/>
      <x:c r="L14" s="137"/>
      <x:c r="M14" s="154" t="str">
        <x:f>IF($B14="","",IFERROR(COUNTIFS($A$58:$A$76,$B14,$C$58:$C$76,"Required",$D$58:$D$76,"Pass")/COUNTIFS($A$58:$A$76,$B14,$C$58:$C$76,"Required"),0))</x:f>
      </x:c>
      <x:c r="N14" s="137"/>
      <x:c r="O14" s="153" t="str">
        <x:f>IF($B14="","",IF(L14="Blocked","Blocked",IF(AND(M14=1,N14="Approved"),"Complete",L14)))</x:f>
      </x:c>
      <x:c r="P14" s="137"/>
      <x:c r="Q14" s="138"/>
      <x:c r="R14" s="69"/>
    </x:row>
    <x:row r="15">
      <x:c r="A15" s="136"/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49"/>
      <x:c r="L15" s="137"/>
      <x:c r="M15" s="154" t="str">
        <x:f>IF($B15="","",IFERROR(COUNTIFS($A$58:$A$76,$B15,$C$58:$C$76,"Required",$D$58:$D$76,"Pass")/COUNTIFS($A$58:$A$76,$B15,$C$58:$C$76,"Required"),0))</x:f>
      </x:c>
      <x:c r="N15" s="137"/>
      <x:c r="O15" s="153" t="str">
        <x:f>IF($B15="","",IF(L15="Blocked","Blocked",IF(AND(M15=1,N15="Approved"),"Complete",L15)))</x:f>
      </x:c>
      <x:c r="P15" s="137"/>
      <x:c r="Q15" s="138"/>
      <x:c r="R15" s="69"/>
    </x:row>
    <x:row r="16">
      <x:c r="A16" s="136"/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49"/>
      <x:c r="L16" s="137"/>
      <x:c r="M16" s="154" t="str">
        <x:f>IF($B16="","",IFERROR(COUNTIFS($A$58:$A$76,$B16,$C$58:$C$76,"Required",$D$58:$D$76,"Pass")/COUNTIFS($A$58:$A$76,$B16,$C$58:$C$76,"Required"),0))</x:f>
      </x:c>
      <x:c r="N16" s="137"/>
      <x:c r="O16" s="153" t="str">
        <x:f>IF($B16="","",IF(L16="Blocked","Blocked",IF(AND(M16=1,N16="Approved"),"Complete",L16)))</x:f>
      </x:c>
      <x:c r="P16" s="137"/>
      <x:c r="Q16" s="138"/>
      <x:c r="R16" s="69"/>
    </x:row>
    <x:row r="17">
      <x:c r="A17" s="136"/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49"/>
      <x:c r="L17" s="137"/>
      <x:c r="M17" s="154" t="str">
        <x:f>IF($B17="","",IFERROR(COUNTIFS($A$58:$A$76,$B17,$C$58:$C$76,"Required",$D$58:$D$76,"Pass")/COUNTIFS($A$58:$A$76,$B17,$C$58:$C$76,"Required"),0))</x:f>
      </x:c>
      <x:c r="N17" s="137"/>
      <x:c r="O17" s="153" t="str">
        <x:f>IF($B17="","",IF(L17="Blocked","Blocked",IF(AND(M17=1,N17="Approved"),"Complete",L17)))</x:f>
      </x:c>
      <x:c r="P17" s="137"/>
      <x:c r="Q17" s="138"/>
      <x:c r="R17" s="69"/>
    </x:row>
    <x:row r="18">
      <x:c r="A18" s="136"/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49"/>
      <x:c r="L18" s="137"/>
      <x:c r="M18" s="154" t="str">
        <x:f>IF($B18="","",IFERROR(COUNTIFS($A$58:$A$76,$B18,$C$58:$C$76,"Required",$D$58:$D$76,"Pass")/COUNTIFS($A$58:$A$76,$B18,$C$58:$C$76,"Required"),0))</x:f>
      </x:c>
      <x:c r="N18" s="137"/>
      <x:c r="O18" s="153" t="str">
        <x:f>IF($B18="","",IF(L18="Blocked","Blocked",IF(AND(M18=1,N18="Approved"),"Complete",L18)))</x:f>
      </x:c>
      <x:c r="P18" s="137"/>
      <x:c r="Q18" s="138"/>
      <x:c r="R18" s="69"/>
    </x:row>
    <x:row r="19">
      <x:c r="A19" s="136"/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49"/>
      <x:c r="L19" s="137"/>
      <x:c r="M19" s="154" t="str">
        <x:f>IF($B19="","",IFERROR(COUNTIFS($A$58:$A$76,$B19,$C$58:$C$76,"Required",$D$58:$D$76,"Pass")/COUNTIFS($A$58:$A$76,$B19,$C$58:$C$76,"Required"),0))</x:f>
      </x:c>
      <x:c r="N19" s="137"/>
      <x:c r="O19" s="153" t="str">
        <x:f>IF($B19="","",IF(L19="Blocked","Blocked",IF(AND(M19=1,N19="Approved"),"Complete",L19)))</x:f>
      </x:c>
      <x:c r="P19" s="137"/>
      <x:c r="Q19" s="138"/>
      <x:c r="R19" s="69"/>
    </x:row>
    <x:row r="20">
      <x:c r="A20" s="136"/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49"/>
      <x:c r="L20" s="137"/>
      <x:c r="M20" s="154" t="str">
        <x:f>IF($B20="","",IFERROR(COUNTIFS($A$58:$A$76,$B20,$C$58:$C$76,"Required",$D$58:$D$76,"Pass")/COUNTIFS($A$58:$A$76,$B20,$C$58:$C$76,"Required"),0))</x:f>
      </x:c>
      <x:c r="N20" s="137"/>
      <x:c r="O20" s="153" t="str">
        <x:f>IF($B20="","",IF(L20="Blocked","Blocked",IF(AND(M20=1,N20="Approved"),"Complete",L20)))</x:f>
      </x:c>
      <x:c r="P20" s="137"/>
      <x:c r="Q20" s="138"/>
      <x:c r="R20" s="69"/>
    </x:row>
    <x:row r="21">
      <x:c r="A21" s="136"/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49"/>
      <x:c r="L21" s="137"/>
      <x:c r="M21" s="154" t="str">
        <x:f>IF($B21="","",IFERROR(COUNTIFS($A$58:$A$76,$B21,$C$58:$C$76,"Required",$D$58:$D$76,"Pass")/COUNTIFS($A$58:$A$76,$B21,$C$58:$C$76,"Required"),0))</x:f>
      </x:c>
      <x:c r="N21" s="137"/>
      <x:c r="O21" s="153" t="str">
        <x:f>IF($B21="","",IF(L21="Blocked","Blocked",IF(AND(M21=1,N21="Approved"),"Complete",L21)))</x:f>
      </x:c>
      <x:c r="P21" s="137"/>
      <x:c r="Q21" s="138"/>
      <x:c r="R21" s="69"/>
    </x:row>
    <x:row r="22">
      <x:c r="A22" s="136"/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49"/>
      <x:c r="L22" s="137"/>
      <x:c r="M22" s="154" t="str">
        <x:f>IF($B22="","",IFERROR(COUNTIFS($A$58:$A$76,$B22,$C$58:$C$76,"Required",$D$58:$D$76,"Pass")/COUNTIFS($A$58:$A$76,$B22,$C$58:$C$76,"Required"),0))</x:f>
      </x:c>
      <x:c r="N22" s="137"/>
      <x:c r="O22" s="153" t="str">
        <x:f>IF($B22="","",IF(L22="Blocked","Blocked",IF(AND(M22=1,N22="Approved"),"Complete",L22)))</x:f>
      </x:c>
      <x:c r="P22" s="137"/>
      <x:c r="Q22" s="138"/>
      <x:c r="R22" s="69"/>
    </x:row>
    <x:row r="23">
      <x:c r="A23" s="136"/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49"/>
      <x:c r="L23" s="137"/>
      <x:c r="M23" s="154" t="str">
        <x:f>IF($B23="","",IFERROR(COUNTIFS($A$58:$A$76,$B23,$C$58:$C$76,"Required",$D$58:$D$76,"Pass")/COUNTIFS($A$58:$A$76,$B23,$C$58:$C$76,"Required"),0))</x:f>
      </x:c>
      <x:c r="N23" s="137"/>
      <x:c r="O23" s="153" t="str">
        <x:f>IF($B23="","",IF(L23="Blocked","Blocked",IF(AND(M23=1,N23="Approved"),"Complete",L23)))</x:f>
      </x:c>
      <x:c r="P23" s="137"/>
      <x:c r="Q23" s="138"/>
      <x:c r="R23" s="69"/>
    </x:row>
    <x:row r="24">
      <x:c r="A24" s="136"/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49"/>
      <x:c r="L24" s="137"/>
      <x:c r="M24" s="154" t="str">
        <x:f>IF($B24="","",IFERROR(COUNTIFS($A$58:$A$76,$B24,$C$58:$C$76,"Required",$D$58:$D$76,"Pass")/COUNTIFS($A$58:$A$76,$B24,$C$58:$C$76,"Required"),0))</x:f>
      </x:c>
      <x:c r="N24" s="137"/>
      <x:c r="O24" s="153" t="str">
        <x:f>IF($B24="","",IF(L24="Blocked","Blocked",IF(AND(M24=1,N24="Approved"),"Complete",L24)))</x:f>
      </x:c>
      <x:c r="P24" s="137"/>
      <x:c r="Q24" s="138"/>
      <x:c r="R24" s="69"/>
    </x:row>
    <x:row r="25">
      <x:c r="A25" s="139"/>
      <x:c r="B25" s="140"/>
      <x:c r="C25" s="140"/>
      <x:c r="D25" s="140"/>
      <x:c r="E25" s="140"/>
      <x:c r="F25" s="140"/>
      <x:c r="G25" s="140"/>
      <x:c r="H25" s="140"/>
      <x:c r="I25" s="140"/>
      <x:c r="J25" s="140"/>
      <x:c r="K25" s="150"/>
      <x:c r="L25" s="140"/>
      <x:c r="M25" s="156" t="str">
        <x:f>IF($B25="","",IFERROR(COUNTIFS($A$58:$A$76,$B25,$C$58:$C$76,"Required",$D$58:$D$76,"Pass")/COUNTIFS($A$58:$A$76,$B25,$C$58:$C$76,"Required"),0))</x:f>
      </x:c>
      <x:c r="N25" s="140"/>
      <x:c r="O25" s="155" t="str">
        <x:f>IF($B25="","",IF(L25="Blocked","Blocked",IF(AND(M25=1,N25="Approved"),"Complete",L25)))</x:f>
      </x:c>
      <x:c r="P25" s="140"/>
      <x:c r="Q25" s="141"/>
      <x:c r="R25" s="69"/>
    </x:row>
    <x:row r="28">
      <x:c r="A28" s="223" t="str">
        <x:v>AS-IS / SOURCE — EDITABLE COMPONENT TABLE</x:v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  <x:c r="K28" s="223"/>
      <x:c r="L28" s="223"/>
      <x:c r="M28" s="226" t="str">
        <x:v>MIGRATION METHOD</x:v>
      </x:c>
      <x:c r="N28" s="226"/>
      <x:c r="O28" s="226"/>
      <x:c r="P28" s="226"/>
      <x:c r="Q28" s="230" t="str">
        <x:v>TO-BE / TARGET — EDITABLE COMPONENT TABLE</x:v>
      </x:c>
      <x:c r="R28" s="230"/>
      <x:c r="S28" s="230"/>
      <x:c r="T28" s="230"/>
      <x:c r="U28" s="230"/>
      <x:c r="V28" s="230"/>
      <x:c r="W28" s="230"/>
      <x:c r="X28" s="230"/>
      <x:c r="Y28" s="230"/>
      <x:c r="Z28" s="230"/>
      <x:c r="AA28" s="230"/>
      <x:c r="AB28" s="230"/>
    </x:row>
    <x:row r="29" ht="34" customHeight="1">
      <x:c r="A29" s="205" t="str">
        <x:v>Workload ID</x:v>
      </x:c>
      <x:c r="B29" s="206" t="str">
        <x:v>Source Component / Host</x:v>
      </x:c>
      <x:c r="C29" s="206" t="str">
        <x:v>Source Platform / Location</x:v>
      </x:c>
      <x:c r="D29" s="206" t="str">
        <x:v>Source Environment</x:v>
      </x:c>
      <x:c r="E29" s="206" t="str">
        <x:v>Source OS / Runtime</x:v>
      </x:c>
      <x:c r="F29" s="206" t="str">
        <x:v>IP</x:v>
      </x:c>
      <x:c r="G29" s="206" t="str">
        <x:v>Source Database / Data Store</x:v>
      </x:c>
      <x:c r="H29" s="206" t="str">
        <x:v>Source Network / Endpoint</x:v>
      </x:c>
      <x:c r="I29" s="206" t="str">
        <x:v>Source CPU / Capacity</x:v>
      </x:c>
      <x:c r="J29" s="207" t="str">
        <x:v>Source Memory</x:v>
      </x:c>
      <x:c r="K29" s="232" t="str">
        <x:v>Source Storage</x:v>
      </x:c>
      <x:c r="L29" s="205" t="str">
        <x:v>Comments</x:v>
      </x:c>
      <x:c r="M29" s="206"/>
      <x:c r="N29" s="206"/>
      <x:c r="O29" s="206"/>
      <x:c r="P29" s="206"/>
      <x:c r="Q29" s="206" t="str">
        <x:v>Workload ID</x:v>
      </x:c>
      <x:c r="R29" s="206" t="str">
        <x:v>Target Component / Host</x:v>
      </x:c>
      <x:c r="S29" s="206" t="str">
        <x:v>Target Platform / Location</x:v>
      </x:c>
      <x:c r="T29" s="206" t="str">
        <x:v>Target Environment</x:v>
      </x:c>
      <x:c r="U29" s="207" t="str">
        <x:v>Target OS / Runtime</x:v>
      </x:c>
      <x:c r="V29" s="246" t="str">
        <x:v>IP</x:v>
      </x:c>
      <x:c r="W29" s="246" t="str">
        <x:v>Target Database / Data Store</x:v>
      </x:c>
      <x:c r="X29" s="246" t="str">
        <x:v>Target Network / Endpoint</x:v>
      </x:c>
      <x:c r="Y29" s="246" t="str">
        <x:v>Target CPU / Capacity</x:v>
      </x:c>
      <x:c r="Z29" s="246" t="str">
        <x:v>Target Memory</x:v>
      </x:c>
      <x:c r="AA29" s="246" t="str">
        <x:v>Target Storage</x:v>
      </x:c>
      <x:c r="AB29" s="246" t="str">
        <x:v>Comments</x:v>
      </x:c>
    </x:row>
    <x:row r="30" ht="25" customHeight="1">
      <x:c r="A30" s="234" t="str">
        <x:v>APP-014</x:v>
      </x:c>
      <x:c r="B30" s="235" t="str">
        <x:v>Customer Billing Web</x:v>
      </x:c>
      <x:c r="C30" s="235" t="str">
        <x:v>Primary Data Center</x:v>
      </x:c>
      <x:c r="D30" s="235" t="str">
        <x:v>TEST</x:v>
      </x:c>
      <x:c r="E30" s="235" t="str">
        <x:v>Linux</x:v>
      </x:c>
      <x:c r="F30" s="235" t="str">
        <x:v>192.0.2.10</x:v>
      </x:c>
      <x:c r="G30" s="235" t="str">
        <x:v>N/A</x:v>
      </x:c>
      <x:c r="H30" s="235" t="str">
        <x:v>test-billing-source.example.internal</x:v>
      </x:c>
      <x:c r="I30" s="235" t="n">
        <x:v>4</x:v>
      </x:c>
      <x:c r="J30" s="236" t="str">
        <x:v>16 GB</x:v>
      </x:c>
      <x:c r="K30" s="232" t="str">
        <x:v>120 GB</x:v>
      </x:c>
      <x:c r="L30" s="234"/>
      <x:c r="M30" s="235"/>
      <x:c r="N30" s="235"/>
      <x:c r="O30" s="235"/>
      <x:c r="P30" s="235"/>
      <x:c r="Q30" s="235" t="str">
        <x:v>APP-014</x:v>
      </x:c>
      <x:c r="R30" s="235" t="str">
        <x:v>Target Web Component</x:v>
      </x:c>
      <x:c r="S30" s="235" t="str">
        <x:v>Target Platform / Location</x:v>
      </x:c>
      <x:c r="T30" s="235" t="str">
        <x:v>TEST</x:v>
      </x:c>
      <x:c r="U30" s="236" t="str">
        <x:v>Managed / Linux</x:v>
      </x:c>
      <x:c r="V30" s="233" t="str">
        <x:v>198.51.100.10</x:v>
      </x:c>
      <x:c r="W30" s="233" t="str">
        <x:v>N/A</x:v>
      </x:c>
      <x:c r="X30" s="233" t="str">
        <x:v>test-billing-target-web.example.internal</x:v>
      </x:c>
      <x:c r="Y30" s="233" t="n">
        <x:v>4</x:v>
      </x:c>
      <x:c r="Z30" s="233" t="str">
        <x:v>16 GB</x:v>
      </x:c>
      <x:c r="AA30" s="233" t="str">
        <x:v>120 GB</x:v>
      </x:c>
      <x:c r="AB30" s="233"/>
    </x:row>
    <x:row r="31" ht="25" customHeight="1">
      <x:c r="A31" s="237" t="str">
        <x:v>APP-014</x:v>
      </x:c>
      <x:c r="B31" s="238" t="str">
        <x:v>Customer Billing App</x:v>
      </x:c>
      <x:c r="C31" s="238" t="str">
        <x:v>Primary Data Center</x:v>
      </x:c>
      <x:c r="D31" s="238" t="str">
        <x:v>TEST</x:v>
      </x:c>
      <x:c r="E31" s="238" t="str">
        <x:v>Linux / Runtime</x:v>
      </x:c>
      <x:c r="F31" s="238" t="str">
        <x:v>192.0.2.11</x:v>
      </x:c>
      <x:c r="G31" s="238" t="str">
        <x:v>N/A</x:v>
      </x:c>
      <x:c r="H31" s="238" t="str">
        <x:v>test-billing-app.example.internal</x:v>
      </x:c>
      <x:c r="I31" s="238" t="n">
        <x:v>8</x:v>
      </x:c>
      <x:c r="J31" s="239" t="str">
        <x:v>32 GB</x:v>
      </x:c>
      <x:c r="K31" s="232" t="str">
        <x:v>250 GB</x:v>
      </x:c>
      <x:c r="L31" s="237"/>
      <x:c r="M31" s="238"/>
      <x:c r="N31" s="238"/>
      <x:c r="O31" s="238"/>
      <x:c r="P31" s="238"/>
      <x:c r="Q31" s="238" t="str">
        <x:v>APP-014</x:v>
      </x:c>
      <x:c r="R31" s="238" t="str">
        <x:v>Target App Component</x:v>
      </x:c>
      <x:c r="S31" s="238" t="str">
        <x:v>Target Platform / Location</x:v>
      </x:c>
      <x:c r="T31" s="238" t="str">
        <x:v>TEST</x:v>
      </x:c>
      <x:c r="U31" s="239" t="str">
        <x:v>Managed Runtime</x:v>
      </x:c>
      <x:c r="V31" s="233" t="str">
        <x:v>198.51.100.11</x:v>
      </x:c>
      <x:c r="W31" s="233" t="str">
        <x:v>N/A</x:v>
      </x:c>
      <x:c r="X31" s="233" t="str">
        <x:v>test-billing-target-app.example.internal</x:v>
      </x:c>
      <x:c r="Y31" s="233" t="n">
        <x:v>8</x:v>
      </x:c>
      <x:c r="Z31" s="233" t="str">
        <x:v>32 GB</x:v>
      </x:c>
      <x:c r="AA31" s="233" t="str">
        <x:v>250 GB</x:v>
      </x:c>
      <x:c r="AB31" s="233"/>
    </x:row>
    <x:row r="32" ht="25" customHeight="1">
      <x:c r="A32" s="237" t="str">
        <x:v>APP-014</x:v>
      </x:c>
      <x:c r="B32" s="238" t="str">
        <x:v>Customer Billing Database</x:v>
      </x:c>
      <x:c r="C32" s="238" t="str">
        <x:v>Primary Data Center</x:v>
      </x:c>
      <x:c r="D32" s="238" t="str">
        <x:v>TEST</x:v>
      </x:c>
      <x:c r="E32" s="238" t="str">
        <x:v>Linux / Database Platform</x:v>
      </x:c>
      <x:c r="F32" s="238" t="str">
        <x:v>192.0.2.12</x:v>
      </x:c>
      <x:c r="G32" s="238" t="str">
        <x:v>Enterprise RDBMS</x:v>
      </x:c>
      <x:c r="H32" s="238" t="str">
        <x:v>test-billing-db.example.internal</x:v>
      </x:c>
      <x:c r="I32" s="238" t="n">
        <x:v>8</x:v>
      </x:c>
      <x:c r="J32" s="239" t="str">
        <x:v>32 GB</x:v>
      </x:c>
      <x:c r="K32" s="232" t="str">
        <x:v>750 GB</x:v>
      </x:c>
      <x:c r="L32" s="237"/>
      <x:c r="M32" s="238"/>
      <x:c r="N32" s="238"/>
      <x:c r="O32" s="238"/>
      <x:c r="P32" s="238"/>
      <x:c r="Q32" s="238" t="str">
        <x:v>APP-014</x:v>
      </x:c>
      <x:c r="R32" s="238" t="str">
        <x:v>Target Database</x:v>
      </x:c>
      <x:c r="S32" s="238" t="str">
        <x:v>Target Platform / Location</x:v>
      </x:c>
      <x:c r="T32" s="238" t="str">
        <x:v>TEST</x:v>
      </x:c>
      <x:c r="U32" s="239" t="str">
        <x:v>Managed Database Platform</x:v>
      </x:c>
      <x:c r="V32" s="233" t="str">
        <x:v>198.51.100.12</x:v>
      </x:c>
      <x:c r="W32" s="233" t="str">
        <x:v>Managed relational database</x:v>
      </x:c>
      <x:c r="X32" s="233" t="str">
        <x:v>test-billing-target-db.example.internal</x:v>
      </x:c>
      <x:c r="Y32" s="233" t="n">
        <x:v>8</x:v>
      </x:c>
      <x:c r="Z32" s="233" t="str">
        <x:v>32 GB</x:v>
      </x:c>
      <x:c r="AA32" s="233" t="str">
        <x:v>750 GB</x:v>
      </x:c>
      <x:c r="AB32" s="233"/>
    </x:row>
    <x:row r="33" ht="25" customHeight="1">
      <x:c r="A33" s="240"/>
      <x:c r="B33" s="241"/>
      <x:c r="C33" s="241"/>
      <x:c r="D33" s="241"/>
      <x:c r="E33" s="241"/>
      <x:c r="F33" s="241"/>
      <x:c r="G33" s="241"/>
      <x:c r="H33" s="241"/>
      <x:c r="I33" s="241"/>
      <x:c r="J33" s="242"/>
      <x:c r="K33" s="232"/>
      <x:c r="L33" s="240"/>
      <x:c r="M33" s="241"/>
      <x:c r="N33" s="241"/>
      <x:c r="O33" s="241"/>
      <x:c r="P33" s="241"/>
      <x:c r="Q33" s="241"/>
      <x:c r="R33" s="241"/>
      <x:c r="S33" s="241"/>
      <x:c r="T33" s="241"/>
      <x:c r="U33" s="242"/>
      <x:c r="V33" s="233"/>
      <x:c r="W33" s="233"/>
      <x:c r="X33" s="233"/>
      <x:c r="Y33" s="233"/>
      <x:c r="Z33" s="233"/>
      <x:c r="AA33" s="233"/>
      <x:c r="AB33" s="233"/>
    </x:row>
    <x:row r="34" ht="25" customHeight="1">
      <x:c r="A34" s="240"/>
      <x:c r="B34" s="241"/>
      <x:c r="C34" s="241"/>
      <x:c r="D34" s="241"/>
      <x:c r="E34" s="241"/>
      <x:c r="F34" s="241"/>
      <x:c r="G34" s="241"/>
      <x:c r="H34" s="241"/>
      <x:c r="I34" s="241"/>
      <x:c r="J34" s="242"/>
      <x:c r="K34" s="232"/>
      <x:c r="L34" s="240"/>
      <x:c r="M34" s="241"/>
      <x:c r="N34" s="241"/>
      <x:c r="O34" s="241"/>
      <x:c r="P34" s="241"/>
      <x:c r="Q34" s="241"/>
      <x:c r="R34" s="241"/>
      <x:c r="S34" s="241"/>
      <x:c r="T34" s="241"/>
      <x:c r="U34" s="242"/>
      <x:c r="V34" s="233"/>
      <x:c r="W34" s="233"/>
      <x:c r="X34" s="233"/>
      <x:c r="Y34" s="233"/>
      <x:c r="Z34" s="233"/>
      <x:c r="AA34" s="233"/>
      <x:c r="AB34" s="233"/>
    </x:row>
    <x:row r="35" ht="25" customHeight="1">
      <x:c r="A35" s="240"/>
      <x:c r="B35" s="241"/>
      <x:c r="C35" s="241"/>
      <x:c r="D35" s="241"/>
      <x:c r="E35" s="241"/>
      <x:c r="F35" s="241"/>
      <x:c r="G35" s="241"/>
      <x:c r="H35" s="241"/>
      <x:c r="I35" s="241"/>
      <x:c r="J35" s="242"/>
      <x:c r="K35" s="232"/>
      <x:c r="L35" s="240"/>
      <x:c r="M35" s="241"/>
      <x:c r="N35" s="241"/>
      <x:c r="O35" s="241"/>
      <x:c r="P35" s="241"/>
      <x:c r="Q35" s="241"/>
      <x:c r="R35" s="241"/>
      <x:c r="S35" s="241"/>
      <x:c r="T35" s="241"/>
      <x:c r="U35" s="242"/>
      <x:c r="V35" s="233"/>
      <x:c r="W35" s="233"/>
      <x:c r="X35" s="233"/>
      <x:c r="Y35" s="233"/>
      <x:c r="Z35" s="233"/>
      <x:c r="AA35" s="233"/>
      <x:c r="AB35" s="233"/>
    </x:row>
    <x:row r="36" ht="25" customHeight="1">
      <x:c r="A36" s="240"/>
      <x:c r="B36" s="241"/>
      <x:c r="C36" s="241"/>
      <x:c r="D36" s="241"/>
      <x:c r="E36" s="241"/>
      <x:c r="F36" s="241"/>
      <x:c r="G36" s="241"/>
      <x:c r="H36" s="241"/>
      <x:c r="I36" s="241"/>
      <x:c r="J36" s="242"/>
      <x:c r="K36" s="232"/>
      <x:c r="L36" s="240"/>
      <x:c r="M36" s="241"/>
      <x:c r="N36" s="241"/>
      <x:c r="O36" s="241"/>
      <x:c r="P36" s="241"/>
      <x:c r="Q36" s="241"/>
      <x:c r="R36" s="241"/>
      <x:c r="S36" s="241"/>
      <x:c r="T36" s="241"/>
      <x:c r="U36" s="242"/>
      <x:c r="V36" s="233"/>
      <x:c r="W36" s="233"/>
      <x:c r="X36" s="233"/>
      <x:c r="Y36" s="233"/>
      <x:c r="Z36" s="233"/>
      <x:c r="AA36" s="233"/>
      <x:c r="AB36" s="233"/>
    </x:row>
    <x:row r="37" ht="25" customHeight="1">
      <x:c r="A37" s="240"/>
      <x:c r="B37" s="241"/>
      <x:c r="C37" s="241"/>
      <x:c r="D37" s="241"/>
      <x:c r="E37" s="241"/>
      <x:c r="F37" s="241"/>
      <x:c r="G37" s="241"/>
      <x:c r="H37" s="241"/>
      <x:c r="I37" s="241"/>
      <x:c r="J37" s="242"/>
      <x:c r="K37" s="232"/>
      <x:c r="L37" s="240"/>
      <x:c r="M37" s="241"/>
      <x:c r="N37" s="241"/>
      <x:c r="O37" s="241"/>
      <x:c r="P37" s="241"/>
      <x:c r="Q37" s="241"/>
      <x:c r="R37" s="241"/>
      <x:c r="S37" s="241"/>
      <x:c r="T37" s="241"/>
      <x:c r="U37" s="242"/>
      <x:c r="V37" s="233"/>
      <x:c r="W37" s="233"/>
      <x:c r="X37" s="233"/>
      <x:c r="Y37" s="233"/>
      <x:c r="Z37" s="233"/>
      <x:c r="AA37" s="233"/>
      <x:c r="AB37" s="233"/>
    </x:row>
    <x:row r="38" ht="25" customHeight="1">
      <x:c r="A38" s="240"/>
      <x:c r="B38" s="241"/>
      <x:c r="C38" s="241"/>
      <x:c r="D38" s="241"/>
      <x:c r="E38" s="241"/>
      <x:c r="F38" s="241"/>
      <x:c r="G38" s="241"/>
      <x:c r="H38" s="241"/>
      <x:c r="I38" s="241"/>
      <x:c r="J38" s="242"/>
      <x:c r="K38" s="232"/>
      <x:c r="L38" s="240"/>
      <x:c r="M38" s="241"/>
      <x:c r="N38" s="241"/>
      <x:c r="O38" s="241"/>
      <x:c r="P38" s="241"/>
      <x:c r="Q38" s="241"/>
      <x:c r="R38" s="241"/>
      <x:c r="S38" s="241"/>
      <x:c r="T38" s="241"/>
      <x:c r="U38" s="242"/>
      <x:c r="V38" s="233"/>
      <x:c r="W38" s="233"/>
      <x:c r="X38" s="233"/>
      <x:c r="Y38" s="233"/>
      <x:c r="Z38" s="233"/>
      <x:c r="AA38" s="233"/>
      <x:c r="AB38" s="233"/>
    </x:row>
    <x:row r="39" ht="25" customHeight="1">
      <x:c r="A39" s="240"/>
      <x:c r="B39" s="241"/>
      <x:c r="C39" s="241"/>
      <x:c r="D39" s="241"/>
      <x:c r="E39" s="241"/>
      <x:c r="F39" s="241"/>
      <x:c r="G39" s="241"/>
      <x:c r="H39" s="241"/>
      <x:c r="I39" s="241"/>
      <x:c r="J39" s="242"/>
      <x:c r="K39" s="232"/>
      <x:c r="L39" s="240"/>
      <x:c r="M39" s="241"/>
      <x:c r="N39" s="241"/>
      <x:c r="O39" s="241"/>
      <x:c r="P39" s="241"/>
      <x:c r="Q39" s="241"/>
      <x:c r="R39" s="241"/>
      <x:c r="S39" s="241"/>
      <x:c r="T39" s="241"/>
      <x:c r="U39" s="242"/>
      <x:c r="V39" s="233"/>
      <x:c r="W39" s="233"/>
      <x:c r="X39" s="233"/>
      <x:c r="Y39" s="233"/>
      <x:c r="Z39" s="233"/>
      <x:c r="AA39" s="233"/>
      <x:c r="AB39" s="233"/>
    </x:row>
    <x:row r="40" ht="25" customHeight="1">
      <x:c r="A40" s="243"/>
      <x:c r="B40" s="244"/>
      <x:c r="C40" s="244"/>
      <x:c r="D40" s="244"/>
      <x:c r="E40" s="244"/>
      <x:c r="F40" s="244"/>
      <x:c r="G40" s="244"/>
      <x:c r="H40" s="244"/>
      <x:c r="I40" s="244"/>
      <x:c r="J40" s="245"/>
      <x:c r="K40" s="232"/>
      <x:c r="L40" s="243"/>
      <x:c r="M40" s="244"/>
      <x:c r="N40" s="244"/>
      <x:c r="O40" s="244"/>
      <x:c r="P40" s="244"/>
      <x:c r="Q40" s="244"/>
      <x:c r="R40" s="244"/>
      <x:c r="S40" s="244"/>
      <x:c r="T40" s="244"/>
      <x:c r="U40" s="245"/>
      <x:c r="V40" s="233"/>
      <x:c r="W40" s="233"/>
      <x:c r="X40" s="233"/>
      <x:c r="Y40" s="233"/>
      <x:c r="Z40" s="233"/>
      <x:c r="AA40" s="233"/>
      <x:c r="AB40" s="233"/>
    </x:row>
    <x:row r="43">
      <x:c r="A43" s="158" t="str">
        <x:v>MIGRATION PLANNING / EXECUTION — EDITABLE TASK TABLE</x:v>
      </x:c>
      <x:c r="B43" s="158"/>
      <x:c r="C43" s="158"/>
      <x:c r="D43" s="158"/>
      <x:c r="E43" s="158"/>
      <x:c r="F43" s="158"/>
      <x:c r="G43" s="158"/>
      <x:c r="H43" s="158"/>
      <x:c r="I43" s="158"/>
      <x:c r="J43" s="158"/>
      <x:c r="K43" s="158"/>
      <x:c r="L43" s="158"/>
      <x:c r="M43" s="158"/>
      <x:c r="N43" s="158"/>
      <x:c r="O43" s="158"/>
    </x:row>
    <x:row r="44">
      <x:c r="A44" s="112" t="str">
        <x:v>Workload ID</x:v>
      </x:c>
      <x:c r="B44" s="113" t="str">
        <x:v>Sequence #</x:v>
      </x:c>
      <x:c r="C44" s="113" t="str">
        <x:v>Phase</x:v>
      </x:c>
      <x:c r="D44" s="113" t="str">
        <x:v>Task / Activity</x:v>
      </x:c>
      <x:c r="E44" s="113" t="str">
        <x:v>Owner</x:v>
      </x:c>
      <x:c r="F44" s="113" t="str">
        <x:v>Predecessor / Dependency</x:v>
      </x:c>
      <x:c r="G44" s="113" t="str">
        <x:v>Planned Start</x:v>
      </x:c>
      <x:c r="H44" s="113" t="str">
        <x:v>Planned End</x:v>
      </x:c>
      <x:c r="I44" s="113" t="str">
        <x:v>Actual Start</x:v>
      </x:c>
      <x:c r="J44" s="113" t="str">
        <x:v>Actual End</x:v>
      </x:c>
      <x:c r="K44" s="113" t="str">
        <x:v>Planned Duration (min)</x:v>
      </x:c>
      <x:c r="L44" s="113" t="str">
        <x:v>Actual Duration (min)</x:v>
      </x:c>
      <x:c r="M44" s="113" t="str">
        <x:v>Schedule Variance (min)</x:v>
      </x:c>
      <x:c r="N44" s="113" t="str">
        <x:v>Status</x:v>
      </x:c>
      <x:c r="O44" s="114" t="str">
        <x:v>Evidence / Issue Ref</x:v>
      </x:c>
    </x:row>
    <x:row r="45">
      <x:c r="A45" s="142" t="str">
        <x:v>APP-014</x:v>
      </x:c>
      <x:c r="B45" s="143" t="n">
        <x:v>1</x:v>
      </x:c>
      <x:c r="C45" s="143" t="str">
        <x:v>Review DEV</x:v>
      </x:c>
      <x:c r="D45" s="143" t="str">
        <x:v>Review DEV corrections and unresolved issue references</x:v>
      </x:c>
      <x:c r="E45" s="143" t="str">
        <x:v>Migration Lead</x:v>
      </x:c>
      <x:c r="F45" s="143" t="str"/>
      <x:c r="G45" s="170"/>
      <x:c r="H45" s="170"/>
      <x:c r="I45" s="170"/>
      <x:c r="J45" s="170"/>
      <x:c r="K45" s="151" t="str">
        <x:f>IF(OR(G45="",H45=""),"",ROUND((H45-G45)*1440,0))</x:f>
      </x:c>
      <x:c r="L45" s="151" t="str">
        <x:f>IF(OR(I45="",J45=""),"",ROUND((J45-I45)*1440,0))</x:f>
      </x:c>
      <x:c r="M45" s="151" t="str">
        <x:f>IF(OR(K45="",L45=""),"",L45-K45)</x:f>
      </x:c>
      <x:c r="N45" s="143" t="str">
        <x:v>Complete</x:v>
      </x:c>
      <x:c r="O45" s="144" t="str">
        <x:v>SAMPLE</x:v>
      </x:c>
    </x:row>
    <x:row r="46">
      <x:c r="A46" s="164" t="str">
        <x:v>APP-014</x:v>
      </x:c>
      <x:c r="B46" s="165" t="n">
        <x:v>2</x:v>
      </x:c>
      <x:c r="C46" s="165" t="str">
        <x:v>Prepare</x:v>
      </x:c>
      <x:c r="D46" s="165" t="str">
        <x:v>Confirm TEST target configuration and dependencies</x:v>
      </x:c>
      <x:c r="E46" s="165" t="str">
        <x:v>Platform Team</x:v>
      </x:c>
      <x:c r="F46" s="165" t="str"/>
      <x:c r="G46" s="171"/>
      <x:c r="H46" s="171"/>
      <x:c r="I46" s="171"/>
      <x:c r="J46" s="171"/>
      <x:c r="K46" s="153" t="str">
        <x:f>IF(OR(G46="",H46=""),"",ROUND((H46-G46)*1440,0))</x:f>
      </x:c>
      <x:c r="L46" s="153" t="str">
        <x:f>IF(OR(I46="",J46=""),"",ROUND((J46-I46)*1440,0))</x:f>
      </x:c>
      <x:c r="M46" s="153" t="str">
        <x:f>IF(OR(K46="",L46=""),"",L46-K46)</x:f>
      </x:c>
      <x:c r="N46" s="165" t="str">
        <x:v>Complete</x:v>
      </x:c>
      <x:c r="O46" s="166" t="str">
        <x:v>SAMPLE</x:v>
      </x:c>
    </x:row>
    <x:row r="47">
      <x:c r="A47" s="164" t="str">
        <x:v>APP-014</x:v>
      </x:c>
      <x:c r="B47" s="165" t="n">
        <x:v>3</x:v>
      </x:c>
      <x:c r="C47" s="165" t="str">
        <x:v>Repeat Migration</x:v>
      </x:c>
      <x:c r="D47" s="165" t="str">
        <x:v>Repeat the corrected migration procedure</x:v>
      </x:c>
      <x:c r="E47" s="165" t="str">
        <x:v>Migration Team</x:v>
      </x:c>
      <x:c r="F47" s="165" t="str"/>
      <x:c r="G47" s="171"/>
      <x:c r="H47" s="171"/>
      <x:c r="I47" s="171"/>
      <x:c r="J47" s="171"/>
      <x:c r="K47" s="153" t="str">
        <x:f>IF(OR(G47="",H47=""),"",ROUND((H47-G47)*1440,0))</x:f>
      </x:c>
      <x:c r="L47" s="153" t="str">
        <x:f>IF(OR(I47="",J47=""),"",ROUND((J47-I47)*1440,0))</x:f>
      </x:c>
      <x:c r="M47" s="153" t="str">
        <x:f>IF(OR(K47="",L47=""),"",L47-K47)</x:f>
      </x:c>
      <x:c r="N47" s="165" t="str">
        <x:v>Complete</x:v>
      </x:c>
      <x:c r="O47" s="166" t="str">
        <x:v>SAMPLE</x:v>
      </x:c>
    </x:row>
    <x:row r="48">
      <x:c r="A48" s="164" t="str">
        <x:v>APP-014</x:v>
      </x:c>
      <x:c r="B48" s="165" t="n">
        <x:v>4</x:v>
      </x:c>
      <x:c r="C48" s="165" t="str">
        <x:v>Integration</x:v>
      </x:c>
      <x:c r="D48" s="165" t="str">
        <x:v>Validate interfaces, middleware and authentication</x:v>
      </x:c>
      <x:c r="E48" s="165" t="str">
        <x:v>Integration Team</x:v>
      </x:c>
      <x:c r="F48" s="165" t="str"/>
      <x:c r="G48" s="171"/>
      <x:c r="H48" s="171"/>
      <x:c r="I48" s="171"/>
      <x:c r="J48" s="171"/>
      <x:c r="K48" s="153" t="str">
        <x:f>IF(OR(G48="",H48=""),"",ROUND((H48-G48)*1440,0))</x:f>
      </x:c>
      <x:c r="L48" s="153" t="str">
        <x:f>IF(OR(I48="",J48=""),"",ROUND((J48-I48)*1440,0))</x:f>
      </x:c>
      <x:c r="M48" s="153" t="str">
        <x:f>IF(OR(K48="",L48=""),"",L48-K48)</x:f>
      </x:c>
      <x:c r="N48" s="165" t="str">
        <x:v>Complete</x:v>
      </x:c>
      <x:c r="O48" s="166" t="str">
        <x:v>SAMPLE</x:v>
      </x:c>
    </x:row>
    <x:row r="49">
      <x:c r="A49" s="164" t="str">
        <x:v>APP-014</x:v>
      </x:c>
      <x:c r="B49" s="165" t="n">
        <x:v>5</x:v>
      </x:c>
      <x:c r="C49" s="165" t="str">
        <x:v>Batch</x:v>
      </x:c>
      <x:c r="D49" s="165" t="str">
        <x:v>Validate scheduled/batch processing</x:v>
      </x:c>
      <x:c r="E49" s="165" t="str">
        <x:v>Application Team</x:v>
      </x:c>
      <x:c r="F49" s="165" t="str"/>
      <x:c r="G49" s="171"/>
      <x:c r="H49" s="171"/>
      <x:c r="I49" s="171"/>
      <x:c r="J49" s="171"/>
      <x:c r="K49" s="153" t="str">
        <x:f>IF(OR(G49="",H49=""),"",ROUND((H49-G49)*1440,0))</x:f>
      </x:c>
      <x:c r="L49" s="153" t="str">
        <x:f>IF(OR(I49="",J49=""),"",ROUND((J49-I49)*1440,0))</x:f>
      </x:c>
      <x:c r="M49" s="153" t="str">
        <x:f>IF(OR(K49="",L49=""),"",L49-K49)</x:f>
      </x:c>
      <x:c r="N49" s="165" t="str">
        <x:v>Complete</x:v>
      </x:c>
      <x:c r="O49" s="166" t="str">
        <x:v>SAMPLE</x:v>
      </x:c>
    </x:row>
    <x:row r="50">
      <x:c r="A50" s="164" t="str">
        <x:v>APP-014</x:v>
      </x:c>
      <x:c r="B50" s="165" t="n">
        <x:v>6</x:v>
      </x:c>
      <x:c r="C50" s="165" t="str">
        <x:v>Performance</x:v>
      </x:c>
      <x:c r="D50" s="165" t="str">
        <x:v>Run applicable performance checks</x:v>
      </x:c>
      <x:c r="E50" s="165" t="str">
        <x:v>QA / Performance</x:v>
      </x:c>
      <x:c r="F50" s="165" t="str"/>
      <x:c r="G50" s="171"/>
      <x:c r="H50" s="171"/>
      <x:c r="I50" s="171"/>
      <x:c r="J50" s="171"/>
      <x:c r="K50" s="153" t="str">
        <x:f>IF(OR(G50="",H50=""),"",ROUND((H50-G50)*1440,0))</x:f>
      </x:c>
      <x:c r="L50" s="153" t="str">
        <x:f>IF(OR(I50="",J50=""),"",ROUND((J50-I50)*1440,0))</x:f>
      </x:c>
      <x:c r="M50" s="153" t="str">
        <x:f>IF(OR(K50="",L50=""),"",L50-K50)</x:f>
      </x:c>
      <x:c r="N50" s="165" t="str">
        <x:v>Complete</x:v>
      </x:c>
      <x:c r="O50" s="166" t="str">
        <x:v>SAMPLE</x:v>
      </x:c>
    </x:row>
    <x:row r="51">
      <x:c r="A51" s="164" t="str">
        <x:v>APP-014</x:v>
      </x:c>
      <x:c r="B51" s="165" t="n">
        <x:v>7</x:v>
      </x:c>
      <x:c r="C51" s="165" t="str">
        <x:v>Rollback Test</x:v>
      </x:c>
      <x:c r="D51" s="165" t="str">
        <x:v>Execute rollback test where required</x:v>
      </x:c>
      <x:c r="E51" s="165" t="str">
        <x:v>Migration Lead</x:v>
      </x:c>
      <x:c r="F51" s="165" t="str"/>
      <x:c r="G51" s="171"/>
      <x:c r="H51" s="171"/>
      <x:c r="I51" s="171"/>
      <x:c r="J51" s="171"/>
      <x:c r="K51" s="153" t="str">
        <x:f>IF(OR(G51="",H51=""),"",ROUND((H51-G51)*1440,0))</x:f>
      </x:c>
      <x:c r="L51" s="153" t="str">
        <x:f>IF(OR(I51="",J51=""),"",ROUND((J51-I51)*1440,0))</x:f>
      </x:c>
      <x:c r="M51" s="153" t="str">
        <x:f>IF(OR(K51="",L51=""),"",L51-K51)</x:f>
      </x:c>
      <x:c r="N51" s="165" t="str">
        <x:v>Complete</x:v>
      </x:c>
      <x:c r="O51" s="166" t="str">
        <x:v>SAMPLE</x:v>
      </x:c>
    </x:row>
    <x:row r="52">
      <x:c r="A52" s="164" t="str">
        <x:v>APP-014</x:v>
      </x:c>
      <x:c r="B52" s="165" t="n">
        <x:v>8</x:v>
      </x:c>
      <x:c r="C52" s="165" t="str">
        <x:v>Promote</x:v>
      </x:c>
      <x:c r="D52" s="165" t="str">
        <x:v>Document lessons affecting UAT / PROD</x:v>
      </x:c>
      <x:c r="E52" s="165" t="str">
        <x:v>Migration Lead</x:v>
      </x:c>
      <x:c r="F52" s="165" t="str"/>
      <x:c r="G52" s="171"/>
      <x:c r="H52" s="171"/>
      <x:c r="I52" s="171"/>
      <x:c r="J52" s="171"/>
      <x:c r="K52" s="153" t="str">
        <x:f>IF(OR(G52="",H52=""),"",ROUND((H52-G52)*1440,0))</x:f>
      </x:c>
      <x:c r="L52" s="153" t="str">
        <x:f>IF(OR(I52="",J52=""),"",ROUND((J52-I52)*1440,0))</x:f>
      </x:c>
      <x:c r="M52" s="153" t="str">
        <x:f>IF(OR(K52="",L52=""),"",L52-K52)</x:f>
      </x:c>
      <x:c r="N52" s="165" t="str">
        <x:v>Complete</x:v>
      </x:c>
      <x:c r="O52" s="166" t="str">
        <x:v>SAMPLE</x:v>
      </x:c>
    </x:row>
    <x:row r="53">
      <x:c r="A53" s="136"/>
      <x:c r="B53" s="137"/>
      <x:c r="C53" s="137"/>
      <x:c r="D53" s="137"/>
      <x:c r="E53" s="137"/>
      <x:c r="F53" s="137"/>
      <x:c r="G53" s="172"/>
      <x:c r="H53" s="172"/>
      <x:c r="I53" s="172"/>
      <x:c r="J53" s="172"/>
      <x:c r="K53" s="153" t="str">
        <x:f>IF(OR(G53="",H53=""),"",ROUND((H53-G53)*1440,0))</x:f>
      </x:c>
      <x:c r="L53" s="153" t="str">
        <x:f>IF(OR(I53="",J53=""),"",ROUND((J53-I53)*1440,0))</x:f>
      </x:c>
      <x:c r="M53" s="153" t="str">
        <x:f>IF(OR(K53="",L53=""),"",L53-K53)</x:f>
      </x:c>
      <x:c r="N53" s="137"/>
      <x:c r="O53" s="138"/>
    </x:row>
    <x:row r="54">
      <x:c r="A54" s="139"/>
      <x:c r="B54" s="140"/>
      <x:c r="C54" s="140"/>
      <x:c r="D54" s="140"/>
      <x:c r="E54" s="140"/>
      <x:c r="F54" s="140"/>
      <x:c r="G54" s="173"/>
      <x:c r="H54" s="173"/>
      <x:c r="I54" s="173"/>
      <x:c r="J54" s="173"/>
      <x:c r="K54" s="155" t="str">
        <x:f>IF(OR(G54="",H54=""),"",ROUND((H54-G54)*1440,0))</x:f>
      </x:c>
      <x:c r="L54" s="155" t="str">
        <x:f>IF(OR(I54="",J54=""),"",ROUND((J54-I54)*1440,0))</x:f>
      </x:c>
      <x:c r="M54" s="155" t="str">
        <x:f>IF(OR(K54="",L54=""),"",L54-K54)</x:f>
      </x:c>
      <x:c r="N54" s="140"/>
      <x:c r="O54" s="141"/>
    </x:row>
    <x:row r="56">
      <x:c r="A56" s="158" t="str">
        <x:v>VALIDATION / ACCEPTANCE — EDITABLE TEST TABLE</x:v>
      </x:c>
      <x:c r="B56" s="158"/>
      <x:c r="C56" s="158"/>
      <x:c r="D56" s="158"/>
      <x:c r="E56" s="158"/>
      <x:c r="F56" s="158"/>
      <x:c r="G56" s="158"/>
      <x:c r="H56" s="158"/>
      <x:c r="I56" s="158"/>
    </x:row>
    <x:row r="57">
      <x:c r="A57" s="112" t="str">
        <x:v>Workload ID</x:v>
      </x:c>
      <x:c r="B57" s="113" t="str">
        <x:v>Validation Type</x:v>
      </x:c>
      <x:c r="C57" s="113" t="str">
        <x:v>Required?</x:v>
      </x:c>
      <x:c r="D57" s="113" t="str">
        <x:v>Result</x:v>
      </x:c>
      <x:c r="E57" s="113" t="str">
        <x:v>Owner</x:v>
      </x:c>
      <x:c r="F57" s="113" t="str">
        <x:v>Evidence / Link</x:v>
      </x:c>
      <x:c r="G57" s="113" t="str">
        <x:v>Issue / Exception</x:v>
      </x:c>
      <x:c r="H57" s="113" t="str">
        <x:v>Decision / Approval</x:v>
      </x:c>
      <x:c r="I57" s="114" t="str">
        <x:v>Sign-Off Date</x:v>
      </x:c>
    </x:row>
    <x:row r="58">
      <x:c r="A58" s="142" t="str">
        <x:v>APP-014</x:v>
      </x:c>
      <x:c r="B58" s="143" t="str">
        <x:v>Technical</x:v>
      </x:c>
      <x:c r="C58" s="143" t="str">
        <x:v>Required</x:v>
      </x:c>
      <x:c r="D58" s="143" t="str">
        <x:v>Pass</x:v>
      </x:c>
      <x:c r="E58" s="143" t="str">
        <x:v>Technical / QA Owner</x:v>
      </x:c>
      <x:c r="F58" s="143" t="str">
        <x:v>SAMPLE evidence reference</x:v>
      </x:c>
      <x:c r="G58" s="143" t="str"/>
      <x:c r="H58" s="143" t="str">
        <x:v>Approved</x:v>
      </x:c>
      <x:c r="I58" s="174" t="n">
        <x:v>46278</x:v>
      </x:c>
    </x:row>
    <x:row r="59">
      <x:c r="A59" s="164" t="str">
        <x:v>APP-014</x:v>
      </x:c>
      <x:c r="B59" s="165" t="str">
        <x:v>Application</x:v>
      </x:c>
      <x:c r="C59" s="165" t="str">
        <x:v>Required</x:v>
      </x:c>
      <x:c r="D59" s="165" t="str">
        <x:v>Pass</x:v>
      </x:c>
      <x:c r="E59" s="165" t="str">
        <x:v>Technical / QA Owner</x:v>
      </x:c>
      <x:c r="F59" s="165" t="str">
        <x:v>SAMPLE evidence reference</x:v>
      </x:c>
      <x:c r="G59" s="165" t="str"/>
      <x:c r="H59" s="165" t="str">
        <x:v>Approved</x:v>
      </x:c>
      <x:c r="I59" s="175" t="n">
        <x:v>46278</x:v>
      </x:c>
    </x:row>
    <x:row r="60">
      <x:c r="A60" s="164" t="str">
        <x:v>APP-014</x:v>
      </x:c>
      <x:c r="B60" s="165" t="str">
        <x:v>Integration</x:v>
      </x:c>
      <x:c r="C60" s="165" t="str">
        <x:v>Required</x:v>
      </x:c>
      <x:c r="D60" s="165" t="str">
        <x:v>Pass</x:v>
      </x:c>
      <x:c r="E60" s="165" t="str">
        <x:v>Technical / QA Owner</x:v>
      </x:c>
      <x:c r="F60" s="165" t="str">
        <x:v>SAMPLE evidence reference</x:v>
      </x:c>
      <x:c r="G60" s="165" t="str"/>
      <x:c r="H60" s="165" t="str">
        <x:v>Approved</x:v>
      </x:c>
      <x:c r="I60" s="175" t="n">
        <x:v>46278</x:v>
      </x:c>
    </x:row>
    <x:row r="61">
      <x:c r="A61" s="164" t="str">
        <x:v>APP-014</x:v>
      </x:c>
      <x:c r="B61" s="165" t="str">
        <x:v>Business / User</x:v>
      </x:c>
      <x:c r="C61" s="165" t="str">
        <x:v>Optional</x:v>
      </x:c>
      <x:c r="D61" s="165" t="str">
        <x:v>N/A</x:v>
      </x:c>
      <x:c r="E61" s="165" t="str">
        <x:v>Business Owner</x:v>
      </x:c>
      <x:c r="F61" s="165" t="str">
        <x:v>SAMPLE evidence reference</x:v>
      </x:c>
      <x:c r="G61" s="165" t="str"/>
      <x:c r="H61" s="165" t="str">
        <x:v>Pending</x:v>
      </x:c>
      <x:c r="I61" s="175"/>
    </x:row>
    <x:row r="62">
      <x:c r="A62" s="164" t="str">
        <x:v>APP-014</x:v>
      </x:c>
      <x:c r="B62" s="165" t="str">
        <x:v>Performance</x:v>
      </x:c>
      <x:c r="C62" s="165" t="str">
        <x:v>Optional</x:v>
      </x:c>
      <x:c r="D62" s="165" t="str">
        <x:v>Pass</x:v>
      </x:c>
      <x:c r="E62" s="165" t="str">
        <x:v>Technical / QA Owner</x:v>
      </x:c>
      <x:c r="F62" s="165" t="str">
        <x:v>SAMPLE evidence reference</x:v>
      </x:c>
      <x:c r="G62" s="165" t="str"/>
      <x:c r="H62" s="165" t="str">
        <x:v>Approved</x:v>
      </x:c>
      <x:c r="I62" s="175" t="n">
        <x:v>46278</x:v>
      </x:c>
    </x:row>
    <x:row r="63">
      <x:c r="A63" s="136"/>
      <x:c r="B63" s="137"/>
      <x:c r="C63" s="137"/>
      <x:c r="D63" s="137"/>
      <x:c r="E63" s="137"/>
      <x:c r="F63" s="137"/>
      <x:c r="G63" s="137"/>
      <x:c r="H63" s="137"/>
      <x:c r="I63" s="176"/>
    </x:row>
    <x:row r="64">
      <x:c r="A64" s="136"/>
      <x:c r="B64" s="137"/>
      <x:c r="C64" s="137"/>
      <x:c r="D64" s="137"/>
      <x:c r="E64" s="137"/>
      <x:c r="F64" s="137"/>
      <x:c r="G64" s="137"/>
      <x:c r="H64" s="137"/>
      <x:c r="I64" s="176"/>
    </x:row>
    <x:row r="65">
      <x:c r="A65" s="136"/>
      <x:c r="B65" s="137"/>
      <x:c r="C65" s="137"/>
      <x:c r="D65" s="137"/>
      <x:c r="E65" s="137"/>
      <x:c r="F65" s="137"/>
      <x:c r="G65" s="137"/>
      <x:c r="H65" s="137"/>
      <x:c r="I65" s="176"/>
    </x:row>
    <x:row r="66">
      <x:c r="A66" s="136"/>
      <x:c r="B66" s="137"/>
      <x:c r="C66" s="137"/>
      <x:c r="D66" s="137"/>
      <x:c r="E66" s="137"/>
      <x:c r="F66" s="137"/>
      <x:c r="G66" s="137"/>
      <x:c r="H66" s="137"/>
      <x:c r="I66" s="176"/>
    </x:row>
    <x:row r="67">
      <x:c r="A67" s="136"/>
      <x:c r="B67" s="137"/>
      <x:c r="C67" s="137"/>
      <x:c r="D67" s="137"/>
      <x:c r="E67" s="137"/>
      <x:c r="F67" s="137"/>
      <x:c r="G67" s="137"/>
      <x:c r="H67" s="137"/>
      <x:c r="I67" s="176"/>
    </x:row>
    <x:row r="68">
      <x:c r="A68" s="136"/>
      <x:c r="B68" s="137"/>
      <x:c r="C68" s="137"/>
      <x:c r="D68" s="137"/>
      <x:c r="E68" s="137"/>
      <x:c r="F68" s="137"/>
      <x:c r="G68" s="137"/>
      <x:c r="H68" s="137"/>
      <x:c r="I68" s="176"/>
    </x:row>
    <x:row r="69">
      <x:c r="A69" s="136"/>
      <x:c r="B69" s="137"/>
      <x:c r="C69" s="137"/>
      <x:c r="D69" s="137"/>
      <x:c r="E69" s="137"/>
      <x:c r="F69" s="137"/>
      <x:c r="G69" s="137"/>
      <x:c r="H69" s="137"/>
      <x:c r="I69" s="176"/>
    </x:row>
    <x:row r="70">
      <x:c r="A70" s="136"/>
      <x:c r="B70" s="137"/>
      <x:c r="C70" s="137"/>
      <x:c r="D70" s="137"/>
      <x:c r="E70" s="137"/>
      <x:c r="F70" s="137"/>
      <x:c r="G70" s="137"/>
      <x:c r="H70" s="137"/>
      <x:c r="I70" s="176"/>
    </x:row>
    <x:row r="71">
      <x:c r="A71" s="136"/>
      <x:c r="B71" s="137"/>
      <x:c r="C71" s="137"/>
      <x:c r="D71" s="137"/>
      <x:c r="E71" s="137"/>
      <x:c r="F71" s="137"/>
      <x:c r="G71" s="137"/>
      <x:c r="H71" s="137"/>
      <x:c r="I71" s="176"/>
    </x:row>
    <x:row r="72">
      <x:c r="A72" s="136"/>
      <x:c r="B72" s="137"/>
      <x:c r="C72" s="137"/>
      <x:c r="D72" s="137"/>
      <x:c r="E72" s="137"/>
      <x:c r="F72" s="137"/>
      <x:c r="G72" s="137"/>
      <x:c r="H72" s="137"/>
      <x:c r="I72" s="176"/>
    </x:row>
    <x:row r="73">
      <x:c r="A73" s="136"/>
      <x:c r="B73" s="137"/>
      <x:c r="C73" s="137"/>
      <x:c r="D73" s="137"/>
      <x:c r="E73" s="137"/>
      <x:c r="F73" s="137"/>
      <x:c r="G73" s="137"/>
      <x:c r="H73" s="137"/>
      <x:c r="I73" s="176"/>
    </x:row>
    <x:row r="74">
      <x:c r="A74" s="136"/>
      <x:c r="B74" s="137"/>
      <x:c r="C74" s="137"/>
      <x:c r="D74" s="137"/>
      <x:c r="E74" s="137"/>
      <x:c r="F74" s="137"/>
      <x:c r="G74" s="137"/>
      <x:c r="H74" s="137"/>
      <x:c r="I74" s="176"/>
    </x:row>
    <x:row r="75">
      <x:c r="A75" s="136"/>
      <x:c r="B75" s="137"/>
      <x:c r="C75" s="137"/>
      <x:c r="D75" s="137"/>
      <x:c r="E75" s="137"/>
      <x:c r="F75" s="137"/>
      <x:c r="G75" s="137"/>
      <x:c r="H75" s="137"/>
      <x:c r="I75" s="176"/>
    </x:row>
    <x:row r="76">
      <x:c r="A76" s="139"/>
      <x:c r="B76" s="140"/>
      <x:c r="C76" s="140"/>
      <x:c r="D76" s="140"/>
      <x:c r="E76" s="140"/>
      <x:c r="F76" s="140"/>
      <x:c r="G76" s="140"/>
      <x:c r="H76" s="140"/>
      <x:c r="I76" s="177"/>
    </x:row>
    <x:row r="79">
      <x:c r="A79" s="158" t="str">
        <x:v>PROTECTION / RECOVERY / ROLLBACK — EDITABLE CONTROL TABLE</x:v>
      </x:c>
      <x:c r="B79" s="158"/>
      <x:c r="C79" s="158"/>
      <x:c r="D79" s="158"/>
      <x:c r="E79" s="158"/>
      <x:c r="F79" s="158"/>
      <x:c r="G79" s="158"/>
      <x:c r="H79" s="158"/>
      <x:c r="I79" s="158"/>
    </x:row>
    <x:row r="80">
      <x:c r="A80" s="112" t="str">
        <x:v>Workload ID</x:v>
      </x:c>
      <x:c r="B80" s="113" t="str">
        <x:v>Backup Required?</x:v>
      </x:c>
      <x:c r="C80" s="113" t="str">
        <x:v>Backup Confirmed?</x:v>
      </x:c>
      <x:c r="D80" s="113" t="str">
        <x:v>Recovery Point Confirmed?</x:v>
      </x:c>
      <x:c r="E80" s="113" t="str">
        <x:v>Rollback Required?</x:v>
      </x:c>
      <x:c r="F80" s="113" t="str">
        <x:v>Rollback Reference</x:v>
      </x:c>
      <x:c r="G80" s="113" t="str">
        <x:v>Rollback Trigger / Criteria</x:v>
      </x:c>
      <x:c r="H80" s="113" t="str">
        <x:v>Rollback Readiness</x:v>
      </x:c>
      <x:c r="I80" s="114" t="str">
        <x:v>Owner</x:v>
      </x:c>
    </x:row>
    <x:row r="81">
      <x:c r="A81" s="142" t="str">
        <x:v>APP-014</x:v>
      </x:c>
      <x:c r="B81" s="143" t="str">
        <x:v>Yes</x:v>
      </x:c>
      <x:c r="C81" s="143" t="str">
        <x:v>Yes</x:v>
      </x:c>
      <x:c r="D81" s="143" t="str">
        <x:v>Yes</x:v>
      </x:c>
      <x:c r="E81" s="143" t="str">
        <x:v>Yes</x:v>
      </x:c>
      <x:c r="F81" s="143" t="str">
        <x:v>RBK-TEST-014</x:v>
      </x:c>
      <x:c r="G81" s="143" t="str">
        <x:v>Trigger rollback if required validation fails or approved recovery criteria are met.</x:v>
      </x:c>
      <x:c r="H81" s="143" t="str">
        <x:v>Ready</x:v>
      </x:c>
      <x:c r="I81" s="144" t="str">
        <x:v>Migration Lead</x:v>
      </x:c>
    </x:row>
    <x:row r="82">
      <x:c r="A82" s="136"/>
      <x:c r="B82" s="137"/>
      <x:c r="C82" s="137"/>
      <x:c r="D82" s="137"/>
      <x:c r="E82" s="137"/>
      <x:c r="F82" s="137"/>
      <x:c r="G82" s="137"/>
      <x:c r="H82" s="137"/>
      <x:c r="I82" s="138"/>
    </x:row>
    <x:row r="83">
      <x:c r="A83" s="136"/>
      <x:c r="B83" s="137"/>
      <x:c r="C83" s="137"/>
      <x:c r="D83" s="137"/>
      <x:c r="E83" s="137"/>
      <x:c r="F83" s="137"/>
      <x:c r="G83" s="137"/>
      <x:c r="H83" s="137"/>
      <x:c r="I83" s="138"/>
    </x:row>
    <x:row r="84">
      <x:c r="A84" s="136"/>
      <x:c r="B84" s="137"/>
      <x:c r="C84" s="137"/>
      <x:c r="D84" s="137"/>
      <x:c r="E84" s="137"/>
      <x:c r="F84" s="137"/>
      <x:c r="G84" s="137"/>
      <x:c r="H84" s="137"/>
      <x:c r="I84" s="138"/>
    </x:row>
    <x:row r="85">
      <x:c r="A85" s="136"/>
      <x:c r="B85" s="137"/>
      <x:c r="C85" s="137"/>
      <x:c r="D85" s="137"/>
      <x:c r="E85" s="137"/>
      <x:c r="F85" s="137"/>
      <x:c r="G85" s="137"/>
      <x:c r="H85" s="137"/>
      <x:c r="I85" s="138"/>
    </x:row>
    <x:row r="86">
      <x:c r="A86" s="136"/>
      <x:c r="B86" s="137"/>
      <x:c r="C86" s="137"/>
      <x:c r="D86" s="137"/>
      <x:c r="E86" s="137"/>
      <x:c r="F86" s="137"/>
      <x:c r="G86" s="137"/>
      <x:c r="H86" s="137"/>
      <x:c r="I86" s="138"/>
    </x:row>
    <x:row r="87">
      <x:c r="A87" s="136"/>
      <x:c r="B87" s="137"/>
      <x:c r="C87" s="137"/>
      <x:c r="D87" s="137"/>
      <x:c r="E87" s="137"/>
      <x:c r="F87" s="137"/>
      <x:c r="G87" s="137"/>
      <x:c r="H87" s="137"/>
      <x:c r="I87" s="138"/>
    </x:row>
    <x:row r="88">
      <x:c r="A88" s="136"/>
      <x:c r="B88" s="137"/>
      <x:c r="C88" s="137"/>
      <x:c r="D88" s="137"/>
      <x:c r="E88" s="137"/>
      <x:c r="F88" s="137"/>
      <x:c r="G88" s="137"/>
      <x:c r="H88" s="137"/>
      <x:c r="I88" s="138"/>
    </x:row>
    <x:row r="89">
      <x:c r="A89" s="136"/>
      <x:c r="B89" s="137"/>
      <x:c r="C89" s="137"/>
      <x:c r="D89" s="137"/>
      <x:c r="E89" s="137"/>
      <x:c r="F89" s="137"/>
      <x:c r="G89" s="137"/>
      <x:c r="H89" s="137"/>
      <x:c r="I89" s="138"/>
    </x:row>
    <x:row r="90">
      <x:c r="A90" s="139"/>
      <x:c r="B90" s="140"/>
      <x:c r="C90" s="140"/>
      <x:c r="D90" s="140"/>
      <x:c r="E90" s="140"/>
      <x:c r="F90" s="140"/>
      <x:c r="G90" s="140"/>
      <x:c r="H90" s="140"/>
      <x:c r="I90" s="141"/>
    </x:row>
    <x:row r="93">
      <x:c r="A93" s="158" t="str">
        <x:v>CROSS-ENVIRONMENT LESSONS / PROMOTION — EDITABLE HANDOFF TABLE</x:v>
      </x:c>
      <x:c r="B93" s="158"/>
      <x:c r="C93" s="158"/>
      <x:c r="D93" s="158"/>
      <x:c r="E93" s="158"/>
      <x:c r="F93" s="158"/>
      <x:c r="G93" s="158"/>
      <x:c r="H93" s="158"/>
      <x:c r="I93" s="158"/>
    </x:row>
    <x:row r="94">
      <x:c r="A94" s="112" t="str">
        <x:v>Workload ID</x:v>
      </x:c>
      <x:c r="B94" s="113" t="str">
        <x:v>From Environment</x:v>
      </x:c>
      <x:c r="C94" s="113" t="str">
        <x:v>Promote / Handoff To</x:v>
      </x:c>
      <x:c r="D94" s="113" t="str">
        <x:v>Lesson / Issue Ref</x:v>
      </x:c>
      <x:c r="E94" s="113" t="str">
        <x:v>Lesson / Correction / Handoff</x:v>
      </x:c>
      <x:c r="F94" s="113" t="str">
        <x:v>Impact on Next Environment</x:v>
      </x:c>
      <x:c r="G94" s="113" t="str">
        <x:v>Owner</x:v>
      </x:c>
      <x:c r="H94" s="113" t="str">
        <x:v>Status</x:v>
      </x:c>
      <x:c r="I94" s="114" t="str">
        <x:v>Notes</x:v>
      </x:c>
    </x:row>
    <x:row r="95">
      <x:c r="A95" s="142" t="str">
        <x:v>APP-014</x:v>
      </x:c>
      <x:c r="B95" s="143" t="str">
        <x:v>TEST</x:v>
      </x:c>
      <x:c r="C95" s="143" t="str">
        <x:v>UAT / PROD</x:v>
      </x:c>
      <x:c r="D95" s="143" t="str">
        <x:v>LSN-005</x:v>
      </x:c>
      <x:c r="E95" s="143" t="str">
        <x:v>Review prior-environment corrections and unresolved issue references before promotion.</x:v>
      </x:c>
      <x:c r="F95" s="143" t="str">
        <x:v>No blocking impact in sample.</x:v>
      </x:c>
      <x:c r="G95" s="143" t="str">
        <x:v>Migration Lead</x:v>
      </x:c>
      <x:c r="H95" s="143" t="str">
        <x:v>Complete</x:v>
      </x:c>
      <x:c r="I95" s="144" t="str">
        <x:v>SAMPLE – use IDs/references for traceability.</x:v>
      </x:c>
    </x:row>
    <x:row r="96">
      <x:c r="A96" s="136"/>
      <x:c r="B96" s="137"/>
      <x:c r="C96" s="137"/>
      <x:c r="D96" s="137"/>
      <x:c r="E96" s="137"/>
      <x:c r="F96" s="137"/>
      <x:c r="G96" s="137"/>
      <x:c r="H96" s="137"/>
      <x:c r="I96" s="138"/>
    </x:row>
    <x:row r="97">
      <x:c r="A97" s="136"/>
      <x:c r="B97" s="137"/>
      <x:c r="C97" s="137"/>
      <x:c r="D97" s="137"/>
      <x:c r="E97" s="137"/>
      <x:c r="F97" s="137"/>
      <x:c r="G97" s="137"/>
      <x:c r="H97" s="137"/>
      <x:c r="I97" s="138"/>
    </x:row>
    <x:row r="98">
      <x:c r="A98" s="136"/>
      <x:c r="B98" s="137"/>
      <x:c r="C98" s="137"/>
      <x:c r="D98" s="137"/>
      <x:c r="E98" s="137"/>
      <x:c r="F98" s="137"/>
      <x:c r="G98" s="137"/>
      <x:c r="H98" s="137"/>
      <x:c r="I98" s="138"/>
    </x:row>
    <x:row r="99">
      <x:c r="A99" s="136"/>
      <x:c r="B99" s="137"/>
      <x:c r="C99" s="137"/>
      <x:c r="D99" s="137"/>
      <x:c r="E99" s="137"/>
      <x:c r="F99" s="137"/>
      <x:c r="G99" s="137"/>
      <x:c r="H99" s="137"/>
      <x:c r="I99" s="138"/>
    </x:row>
    <x:row r="100">
      <x:c r="A100" s="136"/>
      <x:c r="B100" s="137"/>
      <x:c r="C100" s="137"/>
      <x:c r="D100" s="137"/>
      <x:c r="E100" s="137"/>
      <x:c r="F100" s="137"/>
      <x:c r="G100" s="137"/>
      <x:c r="H100" s="137"/>
      <x:c r="I100" s="138"/>
    </x:row>
    <x:row r="101">
      <x:c r="A101" s="136"/>
      <x:c r="B101" s="137"/>
      <x:c r="C101" s="137"/>
      <x:c r="D101" s="137"/>
      <x:c r="E101" s="137"/>
      <x:c r="F101" s="137"/>
      <x:c r="G101" s="137"/>
      <x:c r="H101" s="137"/>
      <x:c r="I101" s="138"/>
    </x:row>
    <x:row r="102">
      <x:c r="A102" s="136"/>
      <x:c r="B102" s="137"/>
      <x:c r="C102" s="137"/>
      <x:c r="D102" s="137"/>
      <x:c r="E102" s="137"/>
      <x:c r="F102" s="137"/>
      <x:c r="G102" s="137"/>
      <x:c r="H102" s="137"/>
      <x:c r="I102" s="138"/>
    </x:row>
    <x:row r="103">
      <x:c r="A103" s="136"/>
      <x:c r="B103" s="137"/>
      <x:c r="C103" s="137"/>
      <x:c r="D103" s="137"/>
      <x:c r="E103" s="137"/>
      <x:c r="F103" s="137"/>
      <x:c r="G103" s="137"/>
      <x:c r="H103" s="137"/>
      <x:c r="I103" s="138"/>
    </x:row>
    <x:row r="104">
      <x:c r="A104" s="139"/>
      <x:c r="B104" s="140"/>
      <x:c r="C104" s="140"/>
      <x:c r="D104" s="140"/>
      <x:c r="E104" s="140"/>
      <x:c r="F104" s="140"/>
      <x:c r="G104" s="140"/>
      <x:c r="H104" s="140"/>
      <x:c r="I104" s="141"/>
    </x:row>
  </x:sheetData>
  <x:mergeCells>
    <x:mergeCell ref="A1:U1"/>
    <x:mergeCell ref="A2:U2"/>
    <x:mergeCell ref="A3:U3"/>
    <x:mergeCell ref="A5:Q5"/>
    <x:mergeCell ref="A43:O43"/>
    <x:mergeCell ref="A56:I56"/>
    <x:mergeCell ref="A79:I79"/>
    <x:mergeCell ref="A93:I93"/>
    <x:mergeCell ref="A28:L28"/>
    <x:mergeCell ref="Q28:AB28"/>
    <x:mergeCell ref="M28:P28"/>
  </x:mergeCells>
  <x:conditionalFormatting sqref="L7:L25">
    <x:cfRule type="expression" dxfId="50" priority="1">
      <x:formula>L7="Blocked"</x:formula>
    </x:cfRule>
  </x:conditionalFormatting>
  <x:conditionalFormatting sqref="O7:O25">
    <x:cfRule type="expression" dxfId="51" priority="2">
      <x:formula>O7="Complete"</x:formula>
    </x:cfRule>
  </x:conditionalFormatting>
  <x:conditionalFormatting sqref="N45:N54">
    <x:cfRule type="expression" dxfId="52" priority="3">
      <x:formula>N45="Blocked"</x:formula>
    </x:cfRule>
    <x:cfRule type="expression" dxfId="53" priority="4">
      <x:formula>N45="Complete"</x:formula>
    </x:cfRule>
  </x:conditionalFormatting>
  <x:conditionalFormatting sqref="D58:D76">
    <x:cfRule type="expression" dxfId="54" priority="5">
      <x:formula>D58="Fail"</x:formula>
    </x:cfRule>
    <x:cfRule type="expression" dxfId="55" priority="6">
      <x:formula>D58="Pass"</x:formula>
    </x:cfRule>
  </x:conditionalFormatting>
  <x:dataValidations count="10">
    <x:dataValidation type="list" sqref="G7:G25">
      <x:formula1>'LOOKUPS &amp; SYSTEM'!$B$34:$B$37</x:formula1>
    </x:dataValidation>
    <x:dataValidation type="list" sqref="L7:L25">
      <x:formula1>'LOOKUPS &amp; SYSTEM'!$B$5:$B$15</x:formula1>
    </x:dataValidation>
    <x:dataValidation type="list" sqref="N7:N25">
      <x:formula1>'LOOKUPS &amp; SYSTEM'!$B$49:$B$52</x:formula1>
    </x:dataValidation>
    <x:dataValidation type="list" sqref="N45:N54">
      <x:formula1>'LOOKUPS &amp; SYSTEM'!$B$41:$B$48</x:formula1>
    </x:dataValidation>
    <x:dataValidation type="list" sqref="C58:C76">
      <x:formula1>'LOOKUPS &amp; SYSTEM'!$B$103:$B$105</x:formula1>
    </x:dataValidation>
    <x:dataValidation type="list" sqref="D58:D76">
      <x:formula1>'LOOKUPS &amp; SYSTEM'!$B$57:$B$61</x:formula1>
    </x:dataValidation>
    <x:dataValidation type="list" sqref="H58:H76">
      <x:formula1>'LOOKUPS &amp; SYSTEM'!$B$49:$B$52</x:formula1>
    </x:dataValidation>
    <x:dataValidation type="list" sqref="B81:E90">
      <x:formula1>"Yes,No,N/A"</x:formula1>
    </x:dataValidation>
    <x:dataValidation type="list" sqref="H81:H90">
      <x:formula1>"Not Started,In Progress,Ready,Blocked,Complete,N/A"</x:formula1>
    </x:dataValidation>
    <x:dataValidation type="list" sqref="H95:H104">
      <x:formula1>'LOOKUPS &amp; SYSTEM'!$B$41:$B$48</x:formula1>
    </x:dataValidation>
  </x:dataValidations>
  <x:pageMargins left="0.7" right="0.7" top="0.75" bottom="0.75" header="0.3" footer="0.3"/>
  <x:drawing xmlns:r="http://schemas.openxmlformats.org/officeDocument/2006/relationships" r:id="Ra9118e23aa19472f"/>
  <x:tableParts count="7">
    <x:tablePart xmlns:r="http://schemas.openxmlformats.org/officeDocument/2006/relationships" r:id="Rc900bda9348d4688"/>
    <x:tablePart xmlns:r="http://schemas.openxmlformats.org/officeDocument/2006/relationships" r:id="R9ed367e095554f6c"/>
    <x:tablePart xmlns:r="http://schemas.openxmlformats.org/officeDocument/2006/relationships" r:id="Rd1afd19351f74f4d"/>
    <x:tablePart xmlns:r="http://schemas.openxmlformats.org/officeDocument/2006/relationships" r:id="R5efbb2d253034634"/>
    <x:tablePart xmlns:r="http://schemas.openxmlformats.org/officeDocument/2006/relationships" r:id="R42cee1ad314c4557"/>
    <x:tablePart xmlns:r="http://schemas.openxmlformats.org/officeDocument/2006/relationships" r:id="R2a02ef870f9c4cd8"/>
    <x:tablePart xmlns:r="http://schemas.openxmlformats.org/officeDocument/2006/relationships" r:id="R408aa053ca1f4c84"/>
  </x:tableParts>
</x:worksheet>
</file>

<file path=xl/worksheets/sheet29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20" hidden="0" customWidth="1"/>
    <x:col min="8" max="8" width="22" hidden="0" customWidth="1"/>
    <x:col min="9" max="9" width="12" hidden="0" customWidth="1"/>
    <x:col min="10" max="10" width="12" hidden="0" customWidth="1"/>
    <x:col min="11" max="11" width="12" hidden="0" customWidth="1"/>
    <x:col min="12" max="12" width="24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12" hidden="0" customWidth="1"/>
    <x:col min="18" max="18" width="22" hidden="0" customWidth="1"/>
    <x:col min="19" max="19" width="20" hidden="0" customWidth="1"/>
    <x:col min="20" max="20" width="14" hidden="0" customWidth="1"/>
    <x:col min="21" max="21" width="18" hidden="0" customWidth="1"/>
    <x:col min="24" max="24" width="22" hidden="0" customWidth="1"/>
    <x:col min="25" max="25" width="12" hidden="0" customWidth="1"/>
    <x:col min="22" max="22" width="16" hidden="0" customWidth="1"/>
    <x:col min="23" max="23" width="20" hidden="0" customWidth="1"/>
    <x:col min="26" max="26" width="12" hidden="0" customWidth="1"/>
    <x:col min="27" max="27" width="12" hidden="0" customWidth="1"/>
    <x:col min="28" max="28" width="24" hidden="0" customWidth="1"/>
  </x:cols>
  <x:sheetData>
    <x:row r="1" ht="28" customHeight="1">
      <x:c r="A1" s="96" t="str">
        <x:v>UAT MIGRATION</x:v>
      </x:c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96"/>
      <x:c r="N1" s="96"/>
      <x:c r="O1" s="96"/>
      <x:c r="P1" s="96"/>
      <x:c r="Q1" s="96"/>
      <x:c r="R1" s="96"/>
      <x:c r="S1" s="96"/>
      <x:c r="T1" s="96"/>
      <x:c r="U1" s="96"/>
    </x:row>
    <x:row r="2" ht="32" customHeight="1">
      <x:c r="A2" s="100" t="str">
        <x:v>PROVE BUSINESS FUNCTIONALITY — execute the migration, record UAT evidence, manage defects and obtain formal business acceptance before production.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100"/>
      <x:c r="S2" s="100"/>
      <x:c r="T2" s="100"/>
      <x:c r="U2" s="100"/>
    </x:row>
    <x:row r="3">
      <x:c r="A3" s="78" t="str">
        <x:v>MWC Migration Wave &amp; Cutover Workbook • V4.0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5">
      <x:c r="A5" s="158" t="str">
        <x:v>ENVIRONMENT MIGRATION REGISTER</x:v>
      </x:c>
      <x:c r="B5" s="158"/>
      <x:c r="C5" s="158"/>
      <x:c r="D5" s="158"/>
      <x:c r="E5" s="158"/>
      <x:c r="F5" s="158"/>
      <x:c r="G5" s="158"/>
      <x:c r="H5" s="158"/>
      <x:c r="I5" s="158"/>
      <x:c r="J5" s="158"/>
      <x:c r="K5" s="158"/>
      <x:c r="L5" s="158"/>
      <x:c r="M5" s="158"/>
      <x:c r="N5" s="158"/>
      <x:c r="O5" s="158"/>
      <x:c r="P5" s="158"/>
      <x:c r="Q5" s="158"/>
    </x:row>
    <x:row r="6">
      <x:c r="A6" s="112" t="str">
        <x:v>Environment Migration Record ID</x:v>
      </x:c>
      <x:c r="B6" s="113" t="str">
        <x:v>Workload ID</x:v>
      </x:c>
      <x:c r="C6" s="113" t="str">
        <x:v>Wave ID</x:v>
      </x:c>
      <x:c r="D6" s="113" t="str">
        <x:v>Move Group ID</x:v>
      </x:c>
      <x:c r="E6" s="113" t="str">
        <x:v>Application / Service</x:v>
      </x:c>
      <x:c r="F6" s="113" t="str">
        <x:v>Environment</x:v>
      </x:c>
      <x:c r="G6" s="113" t="str">
        <x:v>Criticality</x:v>
      </x:c>
      <x:c r="H6" s="113" t="str">
        <x:v>Application Owner</x:v>
      </x:c>
      <x:c r="I6" s="113" t="str">
        <x:v>Technical Owner</x:v>
      </x:c>
      <x:c r="J6" s="113" t="str">
        <x:v>Migration Owner</x:v>
      </x:c>
      <x:c r="K6" s="113" t="str">
        <x:v>Planned Migration Date</x:v>
      </x:c>
      <x:c r="L6" s="113" t="str">
        <x:v>Migration Status</x:v>
      </x:c>
      <x:c r="M6" s="113" t="str">
        <x:v>Validation Completion %</x:v>
      </x:c>
      <x:c r="N6" s="113" t="str">
        <x:v>Decision / Approval</x:v>
      </x:c>
      <x:c r="O6" s="113" t="str">
        <x:v>Overall Status</x:v>
      </x:c>
      <x:c r="P6" s="113" t="str">
        <x:v>Prior Environment Lesson / Issue Refs</x:v>
      </x:c>
      <x:c r="Q6" s="207" t="str">
        <x:v>IP</x:v>
      </x:c>
      <x:c r="R6" s="69" t="str">
        <x:v>Comments</x:v>
      </x:c>
    </x:row>
    <x:row r="7">
      <x:c r="A7" s="142" t="str">
        <x:v>EMG-UAT-014</x:v>
      </x:c>
      <x:c r="B7" s="143" t="str">
        <x:v>APP-014</x:v>
      </x:c>
      <x:c r="C7" s="143" t="str">
        <x:v>WAV-003</x:v>
      </x:c>
      <x:c r="D7" s="143" t="str">
        <x:v>MG-003B</x:v>
      </x:c>
      <x:c r="E7" s="143" t="str">
        <x:v>Customer Billing</x:v>
      </x:c>
      <x:c r="F7" s="143" t="str">
        <x:v>UAT</x:v>
      </x:c>
      <x:c r="G7" s="143" t="str">
        <x:v>Mission Critical</x:v>
      </x:c>
      <x:c r="H7" s="143" t="str">
        <x:v>Business Owner</x:v>
      </x:c>
      <x:c r="I7" s="143" t="str">
        <x:v>Application Owner</x:v>
      </x:c>
      <x:c r="J7" s="143" t="str">
        <x:v>Migration Lead</x:v>
      </x:c>
      <x:c r="K7" s="148" t="n">
        <x:v>46277</x:v>
      </x:c>
      <x:c r="L7" s="143" t="str">
        <x:v>Complete</x:v>
      </x:c>
      <x:c r="M7" s="152" t="n">
        <x:f>IF($B7="","",IFERROR(COUNTIFS($A$58:$A$76,$B7,$C$58:$C$76,"Required",$D$58:$D$76,"Pass")/COUNTIFS($A$58:$A$76,$B7,$C$58:$C$76,"Required"),0))</x:f>
        <x:v>1</x:v>
      </x:c>
      <x:c r="N7" s="143" t="str">
        <x:v>Approved</x:v>
      </x:c>
      <x:c r="O7" s="151" t="str">
        <x:f>IF($B7="","",IF(L7="Blocked","Blocked",IF(AND(M7=1,N7="Approved"),"Complete",L7)))</x:f>
        <x:v>Complete</x:v>
      </x:c>
      <x:c r="P7" s="143" t="str">
        <x:v>Review prior TEST lesson / issue references</x:v>
      </x:c>
      <x:c r="Q7" s="144"/>
      <x:c r="R7" s="69" t="str">
        <x:v>SAMPLE – fictional workload record; replace or clear.</x:v>
      </x:c>
    </x:row>
    <x:row r="8">
      <x:c r="A8" s="136"/>
      <x:c r="B8" s="137"/>
      <x:c r="C8" s="137"/>
      <x:c r="D8" s="137"/>
      <x:c r="E8" s="137"/>
      <x:c r="F8" s="137"/>
      <x:c r="G8" s="137"/>
      <x:c r="H8" s="137"/>
      <x:c r="I8" s="137"/>
      <x:c r="J8" s="137"/>
      <x:c r="K8" s="149"/>
      <x:c r="L8" s="137"/>
      <x:c r="M8" s="154" t="str">
        <x:f>IF($B8="","",IFERROR(COUNTIFS($A$58:$A$76,$B8,$C$58:$C$76,"Required",$D$58:$D$76,"Pass")/COUNTIFS($A$58:$A$76,$B8,$C$58:$C$76,"Required"),0))</x:f>
      </x:c>
      <x:c r="N8" s="137"/>
      <x:c r="O8" s="153" t="str">
        <x:f>IF($B8="","",IF(L8="Blocked","Blocked",IF(AND(M8=1,N8="Approved"),"Complete",L8)))</x:f>
      </x:c>
      <x:c r="P8" s="137"/>
      <x:c r="Q8" s="138"/>
      <x:c r="R8" s="69"/>
    </x:row>
    <x:row r="9">
      <x:c r="A9" s="136"/>
      <x:c r="B9" s="137"/>
      <x:c r="C9" s="137"/>
      <x:c r="D9" s="137"/>
      <x:c r="E9" s="137"/>
      <x:c r="F9" s="137"/>
      <x:c r="G9" s="137"/>
      <x:c r="H9" s="137"/>
      <x:c r="I9" s="137"/>
      <x:c r="J9" s="137"/>
      <x:c r="K9" s="149"/>
      <x:c r="L9" s="137"/>
      <x:c r="M9" s="154" t="str">
        <x:f>IF($B9="","",IFERROR(COUNTIFS($A$58:$A$76,$B9,$C$58:$C$76,"Required",$D$58:$D$76,"Pass")/COUNTIFS($A$58:$A$76,$B9,$C$58:$C$76,"Required"),0))</x:f>
      </x:c>
      <x:c r="N9" s="137"/>
      <x:c r="O9" s="153" t="str">
        <x:f>IF($B9="","",IF(L9="Blocked","Blocked",IF(AND(M9=1,N9="Approved"),"Complete",L9)))</x:f>
      </x:c>
      <x:c r="P9" s="137"/>
      <x:c r="Q9" s="138"/>
      <x:c r="R9" s="69"/>
    </x:row>
    <x:row r="10">
      <x:c r="A10" s="136"/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49"/>
      <x:c r="L10" s="137"/>
      <x:c r="M10" s="154" t="str">
        <x:f>IF($B10="","",IFERROR(COUNTIFS($A$58:$A$76,$B10,$C$58:$C$76,"Required",$D$58:$D$76,"Pass")/COUNTIFS($A$58:$A$76,$B10,$C$58:$C$76,"Required"),0))</x:f>
      </x:c>
      <x:c r="N10" s="137"/>
      <x:c r="O10" s="153" t="str">
        <x:f>IF($B10="","",IF(L10="Blocked","Blocked",IF(AND(M10=1,N10="Approved"),"Complete",L10)))</x:f>
      </x:c>
      <x:c r="P10" s="137"/>
      <x:c r="Q10" s="138"/>
      <x:c r="R10" s="69"/>
    </x:row>
    <x:row r="11">
      <x:c r="A11" s="136"/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49"/>
      <x:c r="L11" s="137"/>
      <x:c r="M11" s="154" t="str">
        <x:f>IF($B11="","",IFERROR(COUNTIFS($A$58:$A$76,$B11,$C$58:$C$76,"Required",$D$58:$D$76,"Pass")/COUNTIFS($A$58:$A$76,$B11,$C$58:$C$76,"Required"),0))</x:f>
      </x:c>
      <x:c r="N11" s="137"/>
      <x:c r="O11" s="153" t="str">
        <x:f>IF($B11="","",IF(L11="Blocked","Blocked",IF(AND(M11=1,N11="Approved"),"Complete",L11)))</x:f>
      </x:c>
      <x:c r="P11" s="137"/>
      <x:c r="Q11" s="138"/>
      <x:c r="R11" s="69"/>
    </x:row>
    <x:row r="12">
      <x:c r="A12" s="136"/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49"/>
      <x:c r="L12" s="137"/>
      <x:c r="M12" s="154" t="str">
        <x:f>IF($B12="","",IFERROR(COUNTIFS($A$58:$A$76,$B12,$C$58:$C$76,"Required",$D$58:$D$76,"Pass")/COUNTIFS($A$58:$A$76,$B12,$C$58:$C$76,"Required"),0))</x:f>
      </x:c>
      <x:c r="N12" s="137"/>
      <x:c r="O12" s="153" t="str">
        <x:f>IF($B12="","",IF(L12="Blocked","Blocked",IF(AND(M12=1,N12="Approved"),"Complete",L12)))</x:f>
      </x:c>
      <x:c r="P12" s="137"/>
      <x:c r="Q12" s="138"/>
      <x:c r="R12" s="69"/>
    </x:row>
    <x:row r="13">
      <x:c r="A13" s="136"/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49"/>
      <x:c r="L13" s="137"/>
      <x:c r="M13" s="154" t="str">
        <x:f>IF($B13="","",IFERROR(COUNTIFS($A$58:$A$76,$B13,$C$58:$C$76,"Required",$D$58:$D$76,"Pass")/COUNTIFS($A$58:$A$76,$B13,$C$58:$C$76,"Required"),0))</x:f>
      </x:c>
      <x:c r="N13" s="137"/>
      <x:c r="O13" s="153" t="str">
        <x:f>IF($B13="","",IF(L13="Blocked","Blocked",IF(AND(M13=1,N13="Approved"),"Complete",L13)))</x:f>
      </x:c>
      <x:c r="P13" s="137"/>
      <x:c r="Q13" s="138"/>
      <x:c r="R13" s="69"/>
    </x:row>
    <x:row r="14">
      <x:c r="A14" s="136"/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49"/>
      <x:c r="L14" s="137"/>
      <x:c r="M14" s="154" t="str">
        <x:f>IF($B14="","",IFERROR(COUNTIFS($A$58:$A$76,$B14,$C$58:$C$76,"Required",$D$58:$D$76,"Pass")/COUNTIFS($A$58:$A$76,$B14,$C$58:$C$76,"Required"),0))</x:f>
      </x:c>
      <x:c r="N14" s="137"/>
      <x:c r="O14" s="153" t="str">
        <x:f>IF($B14="","",IF(L14="Blocked","Blocked",IF(AND(M14=1,N14="Approved"),"Complete",L14)))</x:f>
      </x:c>
      <x:c r="P14" s="137"/>
      <x:c r="Q14" s="138"/>
      <x:c r="R14" s="69"/>
    </x:row>
    <x:row r="15">
      <x:c r="A15" s="136"/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49"/>
      <x:c r="L15" s="137"/>
      <x:c r="M15" s="154" t="str">
        <x:f>IF($B15="","",IFERROR(COUNTIFS($A$58:$A$76,$B15,$C$58:$C$76,"Required",$D$58:$D$76,"Pass")/COUNTIFS($A$58:$A$76,$B15,$C$58:$C$76,"Required"),0))</x:f>
      </x:c>
      <x:c r="N15" s="137"/>
      <x:c r="O15" s="153" t="str">
        <x:f>IF($B15="","",IF(L15="Blocked","Blocked",IF(AND(M15=1,N15="Approved"),"Complete",L15)))</x:f>
      </x:c>
      <x:c r="P15" s="137"/>
      <x:c r="Q15" s="138"/>
      <x:c r="R15" s="69"/>
    </x:row>
    <x:row r="16">
      <x:c r="A16" s="136"/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49"/>
      <x:c r="L16" s="137"/>
      <x:c r="M16" s="154" t="str">
        <x:f>IF($B16="","",IFERROR(COUNTIFS($A$58:$A$76,$B16,$C$58:$C$76,"Required",$D$58:$D$76,"Pass")/COUNTIFS($A$58:$A$76,$B16,$C$58:$C$76,"Required"),0))</x:f>
      </x:c>
      <x:c r="N16" s="137"/>
      <x:c r="O16" s="153" t="str">
        <x:f>IF($B16="","",IF(L16="Blocked","Blocked",IF(AND(M16=1,N16="Approved"),"Complete",L16)))</x:f>
      </x:c>
      <x:c r="P16" s="137"/>
      <x:c r="Q16" s="138"/>
      <x:c r="R16" s="69"/>
    </x:row>
    <x:row r="17">
      <x:c r="A17" s="136"/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49"/>
      <x:c r="L17" s="137"/>
      <x:c r="M17" s="154" t="str">
        <x:f>IF($B17="","",IFERROR(COUNTIFS($A$58:$A$76,$B17,$C$58:$C$76,"Required",$D$58:$D$76,"Pass")/COUNTIFS($A$58:$A$76,$B17,$C$58:$C$76,"Required"),0))</x:f>
      </x:c>
      <x:c r="N17" s="137"/>
      <x:c r="O17" s="153" t="str">
        <x:f>IF($B17="","",IF(L17="Blocked","Blocked",IF(AND(M17=1,N17="Approved"),"Complete",L17)))</x:f>
      </x:c>
      <x:c r="P17" s="137"/>
      <x:c r="Q17" s="138"/>
      <x:c r="R17" s="69"/>
    </x:row>
    <x:row r="18">
      <x:c r="A18" s="136"/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49"/>
      <x:c r="L18" s="137"/>
      <x:c r="M18" s="154" t="str">
        <x:f>IF($B18="","",IFERROR(COUNTIFS($A$58:$A$76,$B18,$C$58:$C$76,"Required",$D$58:$D$76,"Pass")/COUNTIFS($A$58:$A$76,$B18,$C$58:$C$76,"Required"),0))</x:f>
      </x:c>
      <x:c r="N18" s="137"/>
      <x:c r="O18" s="153" t="str">
        <x:f>IF($B18="","",IF(L18="Blocked","Blocked",IF(AND(M18=1,N18="Approved"),"Complete",L18)))</x:f>
      </x:c>
      <x:c r="P18" s="137"/>
      <x:c r="Q18" s="138"/>
      <x:c r="R18" s="69"/>
    </x:row>
    <x:row r="19">
      <x:c r="A19" s="136"/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49"/>
      <x:c r="L19" s="137"/>
      <x:c r="M19" s="154" t="str">
        <x:f>IF($B19="","",IFERROR(COUNTIFS($A$58:$A$76,$B19,$C$58:$C$76,"Required",$D$58:$D$76,"Pass")/COUNTIFS($A$58:$A$76,$B19,$C$58:$C$76,"Required"),0))</x:f>
      </x:c>
      <x:c r="N19" s="137"/>
      <x:c r="O19" s="153" t="str">
        <x:f>IF($B19="","",IF(L19="Blocked","Blocked",IF(AND(M19=1,N19="Approved"),"Complete",L19)))</x:f>
      </x:c>
      <x:c r="P19" s="137"/>
      <x:c r="Q19" s="138"/>
      <x:c r="R19" s="69"/>
    </x:row>
    <x:row r="20">
      <x:c r="A20" s="136"/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49"/>
      <x:c r="L20" s="137"/>
      <x:c r="M20" s="154" t="str">
        <x:f>IF($B20="","",IFERROR(COUNTIFS($A$58:$A$76,$B20,$C$58:$C$76,"Required",$D$58:$D$76,"Pass")/COUNTIFS($A$58:$A$76,$B20,$C$58:$C$76,"Required"),0))</x:f>
      </x:c>
      <x:c r="N20" s="137"/>
      <x:c r="O20" s="153" t="str">
        <x:f>IF($B20="","",IF(L20="Blocked","Blocked",IF(AND(M20=1,N20="Approved"),"Complete",L20)))</x:f>
      </x:c>
      <x:c r="P20" s="137"/>
      <x:c r="Q20" s="138"/>
      <x:c r="R20" s="69"/>
    </x:row>
    <x:row r="21">
      <x:c r="A21" s="136"/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49"/>
      <x:c r="L21" s="137"/>
      <x:c r="M21" s="154" t="str">
        <x:f>IF($B21="","",IFERROR(COUNTIFS($A$58:$A$76,$B21,$C$58:$C$76,"Required",$D$58:$D$76,"Pass")/COUNTIFS($A$58:$A$76,$B21,$C$58:$C$76,"Required"),0))</x:f>
      </x:c>
      <x:c r="N21" s="137"/>
      <x:c r="O21" s="153" t="str">
        <x:f>IF($B21="","",IF(L21="Blocked","Blocked",IF(AND(M21=1,N21="Approved"),"Complete",L21)))</x:f>
      </x:c>
      <x:c r="P21" s="137"/>
      <x:c r="Q21" s="138"/>
      <x:c r="R21" s="69"/>
    </x:row>
    <x:row r="22">
      <x:c r="A22" s="136"/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49"/>
      <x:c r="L22" s="137"/>
      <x:c r="M22" s="154" t="str">
        <x:f>IF($B22="","",IFERROR(COUNTIFS($A$58:$A$76,$B22,$C$58:$C$76,"Required",$D$58:$D$76,"Pass")/COUNTIFS($A$58:$A$76,$B22,$C$58:$C$76,"Required"),0))</x:f>
      </x:c>
      <x:c r="N22" s="137"/>
      <x:c r="O22" s="153" t="str">
        <x:f>IF($B22="","",IF(L22="Blocked","Blocked",IF(AND(M22=1,N22="Approved"),"Complete",L22)))</x:f>
      </x:c>
      <x:c r="P22" s="137"/>
      <x:c r="Q22" s="138"/>
      <x:c r="R22" s="69"/>
    </x:row>
    <x:row r="23">
      <x:c r="A23" s="136"/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49"/>
      <x:c r="L23" s="137"/>
      <x:c r="M23" s="154" t="str">
        <x:f>IF($B23="","",IFERROR(COUNTIFS($A$58:$A$76,$B23,$C$58:$C$76,"Required",$D$58:$D$76,"Pass")/COUNTIFS($A$58:$A$76,$B23,$C$58:$C$76,"Required"),0))</x:f>
      </x:c>
      <x:c r="N23" s="137"/>
      <x:c r="O23" s="153" t="str">
        <x:f>IF($B23="","",IF(L23="Blocked","Blocked",IF(AND(M23=1,N23="Approved"),"Complete",L23)))</x:f>
      </x:c>
      <x:c r="P23" s="137"/>
      <x:c r="Q23" s="138"/>
      <x:c r="R23" s="69"/>
    </x:row>
    <x:row r="24">
      <x:c r="A24" s="136"/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49"/>
      <x:c r="L24" s="137"/>
      <x:c r="M24" s="154" t="str">
        <x:f>IF($B24="","",IFERROR(COUNTIFS($A$58:$A$76,$B24,$C$58:$C$76,"Required",$D$58:$D$76,"Pass")/COUNTIFS($A$58:$A$76,$B24,$C$58:$C$76,"Required"),0))</x:f>
      </x:c>
      <x:c r="N24" s="137"/>
      <x:c r="O24" s="153" t="str">
        <x:f>IF($B24="","",IF(L24="Blocked","Blocked",IF(AND(M24=1,N24="Approved"),"Complete",L24)))</x:f>
      </x:c>
      <x:c r="P24" s="137"/>
      <x:c r="Q24" s="138"/>
      <x:c r="R24" s="69"/>
    </x:row>
    <x:row r="25">
      <x:c r="A25" s="139"/>
      <x:c r="B25" s="140"/>
      <x:c r="C25" s="140"/>
      <x:c r="D25" s="140"/>
      <x:c r="E25" s="140"/>
      <x:c r="F25" s="140"/>
      <x:c r="G25" s="140"/>
      <x:c r="H25" s="140"/>
      <x:c r="I25" s="140"/>
      <x:c r="J25" s="140"/>
      <x:c r="K25" s="150"/>
      <x:c r="L25" s="140"/>
      <x:c r="M25" s="156" t="str">
        <x:f>IF($B25="","",IFERROR(COUNTIFS($A$58:$A$76,$B25,$C$58:$C$76,"Required",$D$58:$D$76,"Pass")/COUNTIFS($A$58:$A$76,$B25,$C$58:$C$76,"Required"),0))</x:f>
      </x:c>
      <x:c r="N25" s="140"/>
      <x:c r="O25" s="155" t="str">
        <x:f>IF($B25="","",IF(L25="Blocked","Blocked",IF(AND(M25=1,N25="Approved"),"Complete",L25)))</x:f>
      </x:c>
      <x:c r="P25" s="140"/>
      <x:c r="Q25" s="141"/>
      <x:c r="R25" s="69"/>
    </x:row>
    <x:row r="28">
      <x:c r="A28" s="223" t="str">
        <x:v>AS-IS / SOURCE — EDITABLE COMPONENT TABLE</x:v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  <x:c r="K28" s="223"/>
      <x:c r="L28" s="223"/>
      <x:c r="M28" s="226" t="str">
        <x:v>MIGRATION METHOD</x:v>
      </x:c>
      <x:c r="N28" s="226"/>
      <x:c r="O28" s="226"/>
      <x:c r="P28" s="226"/>
      <x:c r="Q28" s="230" t="str">
        <x:v>TO-BE / TARGET — EDITABLE COMPONENT TABLE</x:v>
      </x:c>
      <x:c r="R28" s="230"/>
      <x:c r="S28" s="230"/>
      <x:c r="T28" s="230"/>
      <x:c r="U28" s="230"/>
      <x:c r="V28" s="230"/>
      <x:c r="W28" s="230"/>
      <x:c r="X28" s="230"/>
      <x:c r="Y28" s="230"/>
      <x:c r="Z28" s="230"/>
      <x:c r="AA28" s="230"/>
      <x:c r="AB28" s="230"/>
    </x:row>
    <x:row r="29" ht="34" customHeight="1">
      <x:c r="A29" s="205" t="str">
        <x:v>Workload ID</x:v>
      </x:c>
      <x:c r="B29" s="206" t="str">
        <x:v>Source Component / Host</x:v>
      </x:c>
      <x:c r="C29" s="206" t="str">
        <x:v>Source Platform / Location</x:v>
      </x:c>
      <x:c r="D29" s="206" t="str">
        <x:v>Source Environment</x:v>
      </x:c>
      <x:c r="E29" s="206" t="str">
        <x:v>Source OS / Runtime</x:v>
      </x:c>
      <x:c r="F29" s="206" t="str">
        <x:v>IP</x:v>
      </x:c>
      <x:c r="G29" s="206" t="str">
        <x:v>Source Database / Data Store</x:v>
      </x:c>
      <x:c r="H29" s="206" t="str">
        <x:v>Source Network / Endpoint</x:v>
      </x:c>
      <x:c r="I29" s="206" t="str">
        <x:v>Source CPU / Capacity</x:v>
      </x:c>
      <x:c r="J29" s="207" t="str">
        <x:v>Source Memory</x:v>
      </x:c>
      <x:c r="K29" s="232" t="str">
        <x:v>Source Storage</x:v>
      </x:c>
      <x:c r="L29" s="205" t="str">
        <x:v>Comments</x:v>
      </x:c>
      <x:c r="M29" s="206"/>
      <x:c r="N29" s="206"/>
      <x:c r="O29" s="206"/>
      <x:c r="P29" s="206"/>
      <x:c r="Q29" s="206" t="str">
        <x:v>Workload ID</x:v>
      </x:c>
      <x:c r="R29" s="206" t="str">
        <x:v>Target Component / Host</x:v>
      </x:c>
      <x:c r="S29" s="206" t="str">
        <x:v>Target Platform / Location</x:v>
      </x:c>
      <x:c r="T29" s="206" t="str">
        <x:v>Target Environment</x:v>
      </x:c>
      <x:c r="U29" s="207" t="str">
        <x:v>Target OS / Runtime</x:v>
      </x:c>
      <x:c r="V29" s="246" t="str">
        <x:v>IP</x:v>
      </x:c>
      <x:c r="W29" s="246" t="str">
        <x:v>Target Database / Data Store</x:v>
      </x:c>
      <x:c r="X29" s="246" t="str">
        <x:v>Target Network / Endpoint</x:v>
      </x:c>
      <x:c r="Y29" s="246" t="str">
        <x:v>Target CPU / Capacity</x:v>
      </x:c>
      <x:c r="Z29" s="246" t="str">
        <x:v>Target Memory</x:v>
      </x:c>
      <x:c r="AA29" s="246" t="str">
        <x:v>Target Storage</x:v>
      </x:c>
      <x:c r="AB29" s="246" t="str">
        <x:v>Comments</x:v>
      </x:c>
    </x:row>
    <x:row r="30" ht="25" customHeight="1">
      <x:c r="A30" s="234" t="str">
        <x:v>APP-014</x:v>
      </x:c>
      <x:c r="B30" s="235" t="str">
        <x:v>Customer Billing Web</x:v>
      </x:c>
      <x:c r="C30" s="235" t="str">
        <x:v>Primary Data Center</x:v>
      </x:c>
      <x:c r="D30" s="235" t="str">
        <x:v>UAT</x:v>
      </x:c>
      <x:c r="E30" s="235" t="str">
        <x:v>Linux</x:v>
      </x:c>
      <x:c r="F30" s="235" t="str">
        <x:v>192.0.2.10</x:v>
      </x:c>
      <x:c r="G30" s="235" t="str">
        <x:v>N/A</x:v>
      </x:c>
      <x:c r="H30" s="235" t="str">
        <x:v>uat-billing-source.example.internal</x:v>
      </x:c>
      <x:c r="I30" s="235" t="n">
        <x:v>4</x:v>
      </x:c>
      <x:c r="J30" s="236" t="str">
        <x:v>16 GB</x:v>
      </x:c>
      <x:c r="K30" s="232" t="str">
        <x:v>120 GB</x:v>
      </x:c>
      <x:c r="L30" s="234"/>
      <x:c r="M30" s="235"/>
      <x:c r="N30" s="235"/>
      <x:c r="O30" s="235"/>
      <x:c r="P30" s="235"/>
      <x:c r="Q30" s="235" t="str">
        <x:v>APP-014</x:v>
      </x:c>
      <x:c r="R30" s="235" t="str">
        <x:v>Target Web Component</x:v>
      </x:c>
      <x:c r="S30" s="235" t="str">
        <x:v>Target Platform / Location</x:v>
      </x:c>
      <x:c r="T30" s="235" t="str">
        <x:v>UAT</x:v>
      </x:c>
      <x:c r="U30" s="236" t="str">
        <x:v>Managed / Linux</x:v>
      </x:c>
      <x:c r="V30" s="233" t="str">
        <x:v>198.51.100.10</x:v>
      </x:c>
      <x:c r="W30" s="233" t="str">
        <x:v>N/A</x:v>
      </x:c>
      <x:c r="X30" s="233" t="str">
        <x:v>uat-billing-target-web.example.internal</x:v>
      </x:c>
      <x:c r="Y30" s="233" t="n">
        <x:v>4</x:v>
      </x:c>
      <x:c r="Z30" s="233" t="str">
        <x:v>16 GB</x:v>
      </x:c>
      <x:c r="AA30" s="233" t="str">
        <x:v>120 GB</x:v>
      </x:c>
      <x:c r="AB30" s="233"/>
    </x:row>
    <x:row r="31" ht="25" customHeight="1">
      <x:c r="A31" s="237" t="str">
        <x:v>APP-014</x:v>
      </x:c>
      <x:c r="B31" s="238" t="str">
        <x:v>Customer Billing App</x:v>
      </x:c>
      <x:c r="C31" s="238" t="str">
        <x:v>Primary Data Center</x:v>
      </x:c>
      <x:c r="D31" s="238" t="str">
        <x:v>UAT</x:v>
      </x:c>
      <x:c r="E31" s="238" t="str">
        <x:v>Linux / Runtime</x:v>
      </x:c>
      <x:c r="F31" s="238" t="str">
        <x:v>192.0.2.11</x:v>
      </x:c>
      <x:c r="G31" s="238" t="str">
        <x:v>N/A</x:v>
      </x:c>
      <x:c r="H31" s="238" t="str">
        <x:v>uat-billing-app.example.internal</x:v>
      </x:c>
      <x:c r="I31" s="238" t="n">
        <x:v>8</x:v>
      </x:c>
      <x:c r="J31" s="239" t="str">
        <x:v>32 GB</x:v>
      </x:c>
      <x:c r="K31" s="232" t="str">
        <x:v>250 GB</x:v>
      </x:c>
      <x:c r="L31" s="237"/>
      <x:c r="M31" s="238"/>
      <x:c r="N31" s="238"/>
      <x:c r="O31" s="238"/>
      <x:c r="P31" s="238"/>
      <x:c r="Q31" s="238" t="str">
        <x:v>APP-014</x:v>
      </x:c>
      <x:c r="R31" s="238" t="str">
        <x:v>Target App Component</x:v>
      </x:c>
      <x:c r="S31" s="238" t="str">
        <x:v>Target Platform / Location</x:v>
      </x:c>
      <x:c r="T31" s="238" t="str">
        <x:v>UAT</x:v>
      </x:c>
      <x:c r="U31" s="239" t="str">
        <x:v>Managed Runtime</x:v>
      </x:c>
      <x:c r="V31" s="233" t="str">
        <x:v>198.51.100.11</x:v>
      </x:c>
      <x:c r="W31" s="233" t="str">
        <x:v>N/A</x:v>
      </x:c>
      <x:c r="X31" s="233" t="str">
        <x:v>uat-billing-target-app.example.internal</x:v>
      </x:c>
      <x:c r="Y31" s="233" t="n">
        <x:v>8</x:v>
      </x:c>
      <x:c r="Z31" s="233" t="str">
        <x:v>32 GB</x:v>
      </x:c>
      <x:c r="AA31" s="233" t="str">
        <x:v>250 GB</x:v>
      </x:c>
      <x:c r="AB31" s="233"/>
    </x:row>
    <x:row r="32" ht="25" customHeight="1">
      <x:c r="A32" s="237" t="str">
        <x:v>APP-014</x:v>
      </x:c>
      <x:c r="B32" s="238" t="str">
        <x:v>Customer Billing Database</x:v>
      </x:c>
      <x:c r="C32" s="238" t="str">
        <x:v>Primary Data Center</x:v>
      </x:c>
      <x:c r="D32" s="238" t="str">
        <x:v>UAT</x:v>
      </x:c>
      <x:c r="E32" s="238" t="str">
        <x:v>Linux / Database Platform</x:v>
      </x:c>
      <x:c r="F32" s="238" t="str">
        <x:v>192.0.2.12</x:v>
      </x:c>
      <x:c r="G32" s="238" t="str">
        <x:v>Enterprise RDBMS</x:v>
      </x:c>
      <x:c r="H32" s="238" t="str">
        <x:v>uat-billing-db.example.internal</x:v>
      </x:c>
      <x:c r="I32" s="238" t="n">
        <x:v>8</x:v>
      </x:c>
      <x:c r="J32" s="239" t="str">
        <x:v>32 GB</x:v>
      </x:c>
      <x:c r="K32" s="232" t="str">
        <x:v>750 GB</x:v>
      </x:c>
      <x:c r="L32" s="237"/>
      <x:c r="M32" s="238"/>
      <x:c r="N32" s="238"/>
      <x:c r="O32" s="238"/>
      <x:c r="P32" s="238"/>
      <x:c r="Q32" s="238" t="str">
        <x:v>APP-014</x:v>
      </x:c>
      <x:c r="R32" s="238" t="str">
        <x:v>Target Database</x:v>
      </x:c>
      <x:c r="S32" s="238" t="str">
        <x:v>Target Platform / Location</x:v>
      </x:c>
      <x:c r="T32" s="238" t="str">
        <x:v>UAT</x:v>
      </x:c>
      <x:c r="U32" s="239" t="str">
        <x:v>Managed Database Platform</x:v>
      </x:c>
      <x:c r="V32" s="233" t="str">
        <x:v>198.51.100.12</x:v>
      </x:c>
      <x:c r="W32" s="233" t="str">
        <x:v>Managed relational database</x:v>
      </x:c>
      <x:c r="X32" s="233" t="str">
        <x:v>uat-billing-target-db.example.internal</x:v>
      </x:c>
      <x:c r="Y32" s="233" t="n">
        <x:v>8</x:v>
      </x:c>
      <x:c r="Z32" s="233" t="str">
        <x:v>32 GB</x:v>
      </x:c>
      <x:c r="AA32" s="233" t="str">
        <x:v>750 GB</x:v>
      </x:c>
      <x:c r="AB32" s="233"/>
    </x:row>
    <x:row r="33" ht="25" customHeight="1">
      <x:c r="A33" s="240"/>
      <x:c r="B33" s="241"/>
      <x:c r="C33" s="241"/>
      <x:c r="D33" s="241"/>
      <x:c r="E33" s="241"/>
      <x:c r="F33" s="241"/>
      <x:c r="G33" s="241"/>
      <x:c r="H33" s="241"/>
      <x:c r="I33" s="241"/>
      <x:c r="J33" s="242"/>
      <x:c r="K33" s="232"/>
      <x:c r="L33" s="240"/>
      <x:c r="M33" s="241"/>
      <x:c r="N33" s="241"/>
      <x:c r="O33" s="241"/>
      <x:c r="P33" s="241"/>
      <x:c r="Q33" s="241"/>
      <x:c r="R33" s="241"/>
      <x:c r="S33" s="241"/>
      <x:c r="T33" s="241"/>
      <x:c r="U33" s="242"/>
      <x:c r="V33" s="233"/>
      <x:c r="W33" s="233"/>
      <x:c r="X33" s="233"/>
      <x:c r="Y33" s="233"/>
      <x:c r="Z33" s="233"/>
      <x:c r="AA33" s="233"/>
      <x:c r="AB33" s="233"/>
    </x:row>
    <x:row r="34" ht="25" customHeight="1">
      <x:c r="A34" s="240"/>
      <x:c r="B34" s="241"/>
      <x:c r="C34" s="241"/>
      <x:c r="D34" s="241"/>
      <x:c r="E34" s="241"/>
      <x:c r="F34" s="241"/>
      <x:c r="G34" s="241"/>
      <x:c r="H34" s="241"/>
      <x:c r="I34" s="241"/>
      <x:c r="J34" s="242"/>
      <x:c r="K34" s="232"/>
      <x:c r="L34" s="240"/>
      <x:c r="M34" s="241"/>
      <x:c r="N34" s="241"/>
      <x:c r="O34" s="241"/>
      <x:c r="P34" s="241"/>
      <x:c r="Q34" s="241"/>
      <x:c r="R34" s="241"/>
      <x:c r="S34" s="241"/>
      <x:c r="T34" s="241"/>
      <x:c r="U34" s="242"/>
      <x:c r="V34" s="233"/>
      <x:c r="W34" s="233"/>
      <x:c r="X34" s="233"/>
      <x:c r="Y34" s="233"/>
      <x:c r="Z34" s="233"/>
      <x:c r="AA34" s="233"/>
      <x:c r="AB34" s="233"/>
    </x:row>
    <x:row r="35" ht="25" customHeight="1">
      <x:c r="A35" s="240"/>
      <x:c r="B35" s="241"/>
      <x:c r="C35" s="241"/>
      <x:c r="D35" s="241"/>
      <x:c r="E35" s="241"/>
      <x:c r="F35" s="241"/>
      <x:c r="G35" s="241"/>
      <x:c r="H35" s="241"/>
      <x:c r="I35" s="241"/>
      <x:c r="J35" s="242"/>
      <x:c r="K35" s="232"/>
      <x:c r="L35" s="240"/>
      <x:c r="M35" s="241"/>
      <x:c r="N35" s="241"/>
      <x:c r="O35" s="241"/>
      <x:c r="P35" s="241"/>
      <x:c r="Q35" s="241"/>
      <x:c r="R35" s="241"/>
      <x:c r="S35" s="241"/>
      <x:c r="T35" s="241"/>
      <x:c r="U35" s="242"/>
      <x:c r="V35" s="233"/>
      <x:c r="W35" s="233"/>
      <x:c r="X35" s="233"/>
      <x:c r="Y35" s="233"/>
      <x:c r="Z35" s="233"/>
      <x:c r="AA35" s="233"/>
      <x:c r="AB35" s="233"/>
    </x:row>
    <x:row r="36" ht="25" customHeight="1">
      <x:c r="A36" s="240"/>
      <x:c r="B36" s="241"/>
      <x:c r="C36" s="241"/>
      <x:c r="D36" s="241"/>
      <x:c r="E36" s="241"/>
      <x:c r="F36" s="241"/>
      <x:c r="G36" s="241"/>
      <x:c r="H36" s="241"/>
      <x:c r="I36" s="241"/>
      <x:c r="J36" s="242"/>
      <x:c r="K36" s="232"/>
      <x:c r="L36" s="240"/>
      <x:c r="M36" s="241"/>
      <x:c r="N36" s="241"/>
      <x:c r="O36" s="241"/>
      <x:c r="P36" s="241"/>
      <x:c r="Q36" s="241"/>
      <x:c r="R36" s="241"/>
      <x:c r="S36" s="241"/>
      <x:c r="T36" s="241"/>
      <x:c r="U36" s="242"/>
      <x:c r="V36" s="233"/>
      <x:c r="W36" s="233"/>
      <x:c r="X36" s="233"/>
      <x:c r="Y36" s="233"/>
      <x:c r="Z36" s="233"/>
      <x:c r="AA36" s="233"/>
      <x:c r="AB36" s="233"/>
    </x:row>
    <x:row r="37" ht="25" customHeight="1">
      <x:c r="A37" s="240"/>
      <x:c r="B37" s="241"/>
      <x:c r="C37" s="241"/>
      <x:c r="D37" s="241"/>
      <x:c r="E37" s="241"/>
      <x:c r="F37" s="241"/>
      <x:c r="G37" s="241"/>
      <x:c r="H37" s="241"/>
      <x:c r="I37" s="241"/>
      <x:c r="J37" s="242"/>
      <x:c r="K37" s="232"/>
      <x:c r="L37" s="240"/>
      <x:c r="M37" s="241"/>
      <x:c r="N37" s="241"/>
      <x:c r="O37" s="241"/>
      <x:c r="P37" s="241"/>
      <x:c r="Q37" s="241"/>
      <x:c r="R37" s="241"/>
      <x:c r="S37" s="241"/>
      <x:c r="T37" s="241"/>
      <x:c r="U37" s="242"/>
      <x:c r="V37" s="233"/>
      <x:c r="W37" s="233"/>
      <x:c r="X37" s="233"/>
      <x:c r="Y37" s="233"/>
      <x:c r="Z37" s="233"/>
      <x:c r="AA37" s="233"/>
      <x:c r="AB37" s="233"/>
    </x:row>
    <x:row r="38" ht="25" customHeight="1">
      <x:c r="A38" s="240"/>
      <x:c r="B38" s="241"/>
      <x:c r="C38" s="241"/>
      <x:c r="D38" s="241"/>
      <x:c r="E38" s="241"/>
      <x:c r="F38" s="241"/>
      <x:c r="G38" s="241"/>
      <x:c r="H38" s="241"/>
      <x:c r="I38" s="241"/>
      <x:c r="J38" s="242"/>
      <x:c r="K38" s="232"/>
      <x:c r="L38" s="240"/>
      <x:c r="M38" s="241"/>
      <x:c r="N38" s="241"/>
      <x:c r="O38" s="241"/>
      <x:c r="P38" s="241"/>
      <x:c r="Q38" s="241"/>
      <x:c r="R38" s="241"/>
      <x:c r="S38" s="241"/>
      <x:c r="T38" s="241"/>
      <x:c r="U38" s="242"/>
      <x:c r="V38" s="233"/>
      <x:c r="W38" s="233"/>
      <x:c r="X38" s="233"/>
      <x:c r="Y38" s="233"/>
      <x:c r="Z38" s="233"/>
      <x:c r="AA38" s="233"/>
      <x:c r="AB38" s="233"/>
    </x:row>
    <x:row r="39" ht="25" customHeight="1">
      <x:c r="A39" s="240"/>
      <x:c r="B39" s="241"/>
      <x:c r="C39" s="241"/>
      <x:c r="D39" s="241"/>
      <x:c r="E39" s="241"/>
      <x:c r="F39" s="241"/>
      <x:c r="G39" s="241"/>
      <x:c r="H39" s="241"/>
      <x:c r="I39" s="241"/>
      <x:c r="J39" s="242"/>
      <x:c r="K39" s="232"/>
      <x:c r="L39" s="240"/>
      <x:c r="M39" s="241"/>
      <x:c r="N39" s="241"/>
      <x:c r="O39" s="241"/>
      <x:c r="P39" s="241"/>
      <x:c r="Q39" s="241"/>
      <x:c r="R39" s="241"/>
      <x:c r="S39" s="241"/>
      <x:c r="T39" s="241"/>
      <x:c r="U39" s="242"/>
      <x:c r="V39" s="233"/>
      <x:c r="W39" s="233"/>
      <x:c r="X39" s="233"/>
      <x:c r="Y39" s="233"/>
      <x:c r="Z39" s="233"/>
      <x:c r="AA39" s="233"/>
      <x:c r="AB39" s="233"/>
    </x:row>
    <x:row r="40" ht="25" customHeight="1">
      <x:c r="A40" s="243"/>
      <x:c r="B40" s="244"/>
      <x:c r="C40" s="244"/>
      <x:c r="D40" s="244"/>
      <x:c r="E40" s="244"/>
      <x:c r="F40" s="244"/>
      <x:c r="G40" s="244"/>
      <x:c r="H40" s="244"/>
      <x:c r="I40" s="244"/>
      <x:c r="J40" s="245"/>
      <x:c r="K40" s="232"/>
      <x:c r="L40" s="243"/>
      <x:c r="M40" s="244"/>
      <x:c r="N40" s="244"/>
      <x:c r="O40" s="244"/>
      <x:c r="P40" s="244"/>
      <x:c r="Q40" s="244"/>
      <x:c r="R40" s="244"/>
      <x:c r="S40" s="244"/>
      <x:c r="T40" s="244"/>
      <x:c r="U40" s="245"/>
      <x:c r="V40" s="233"/>
      <x:c r="W40" s="233"/>
      <x:c r="X40" s="233"/>
      <x:c r="Y40" s="233"/>
      <x:c r="Z40" s="233"/>
      <x:c r="AA40" s="233"/>
      <x:c r="AB40" s="233"/>
    </x:row>
    <x:row r="43">
      <x:c r="A43" s="158" t="str">
        <x:v>MIGRATION PLANNING / EXECUTION — EDITABLE TASK TABLE</x:v>
      </x:c>
      <x:c r="B43" s="158"/>
      <x:c r="C43" s="158"/>
      <x:c r="D43" s="158"/>
      <x:c r="E43" s="158"/>
      <x:c r="F43" s="158"/>
      <x:c r="G43" s="158"/>
      <x:c r="H43" s="158"/>
      <x:c r="I43" s="158"/>
      <x:c r="J43" s="158"/>
      <x:c r="K43" s="158"/>
      <x:c r="L43" s="158"/>
      <x:c r="M43" s="158"/>
      <x:c r="N43" s="158"/>
      <x:c r="O43" s="158"/>
    </x:row>
    <x:row r="44">
      <x:c r="A44" s="112" t="str">
        <x:v>Workload ID</x:v>
      </x:c>
      <x:c r="B44" s="113" t="str">
        <x:v>Sequence #</x:v>
      </x:c>
      <x:c r="C44" s="113" t="str">
        <x:v>Phase</x:v>
      </x:c>
      <x:c r="D44" s="113" t="str">
        <x:v>Task / Activity</x:v>
      </x:c>
      <x:c r="E44" s="113" t="str">
        <x:v>Owner</x:v>
      </x:c>
      <x:c r="F44" s="113" t="str">
        <x:v>Predecessor / Dependency</x:v>
      </x:c>
      <x:c r="G44" s="113" t="str">
        <x:v>Planned Start</x:v>
      </x:c>
      <x:c r="H44" s="113" t="str">
        <x:v>Planned End</x:v>
      </x:c>
      <x:c r="I44" s="113" t="str">
        <x:v>Actual Start</x:v>
      </x:c>
      <x:c r="J44" s="113" t="str">
        <x:v>Actual End</x:v>
      </x:c>
      <x:c r="K44" s="113" t="str">
        <x:v>Planned Duration (min)</x:v>
      </x:c>
      <x:c r="L44" s="113" t="str">
        <x:v>Actual Duration (min)</x:v>
      </x:c>
      <x:c r="M44" s="113" t="str">
        <x:v>Schedule Variance (min)</x:v>
      </x:c>
      <x:c r="N44" s="113" t="str">
        <x:v>Status</x:v>
      </x:c>
      <x:c r="O44" s="114" t="str">
        <x:v>Evidence / Issue Ref</x:v>
      </x:c>
    </x:row>
    <x:row r="45">
      <x:c r="A45" s="142" t="str">
        <x:v>APP-014</x:v>
      </x:c>
      <x:c r="B45" s="143" t="n">
        <x:v>1</x:v>
      </x:c>
      <x:c r="C45" s="143" t="str">
        <x:v>Review TEST</x:v>
      </x:c>
      <x:c r="D45" s="143" t="str">
        <x:v>Review TEST lessons and unresolved issue references</x:v>
      </x:c>
      <x:c r="E45" s="143" t="str">
        <x:v>Migration Lead</x:v>
      </x:c>
      <x:c r="F45" s="143" t="str"/>
      <x:c r="G45" s="170"/>
      <x:c r="H45" s="170"/>
      <x:c r="I45" s="170"/>
      <x:c r="J45" s="170"/>
      <x:c r="K45" s="151" t="str">
        <x:f>IF(OR(G45="",H45=""),"",ROUND((H45-G45)*1440,0))</x:f>
      </x:c>
      <x:c r="L45" s="151" t="str">
        <x:f>IF(OR(I45="",J45=""),"",ROUND((J45-I45)*1440,0))</x:f>
      </x:c>
      <x:c r="M45" s="151" t="str">
        <x:f>IF(OR(K45="",L45=""),"",L45-K45)</x:f>
      </x:c>
      <x:c r="N45" s="143" t="str">
        <x:v>Complete</x:v>
      </x:c>
      <x:c r="O45" s="144" t="str">
        <x:v>SAMPLE</x:v>
      </x:c>
    </x:row>
    <x:row r="46">
      <x:c r="A46" s="164" t="str">
        <x:v>APP-014</x:v>
      </x:c>
      <x:c r="B46" s="165" t="n">
        <x:v>2</x:v>
      </x:c>
      <x:c r="C46" s="165" t="str">
        <x:v>Prepare</x:v>
      </x:c>
      <x:c r="D46" s="165" t="str">
        <x:v>Confirm UAT configuration, data and tester access</x:v>
      </x:c>
      <x:c r="E46" s="165" t="str">
        <x:v>Platform / App Team</x:v>
      </x:c>
      <x:c r="F46" s="165" t="str"/>
      <x:c r="G46" s="171"/>
      <x:c r="H46" s="171"/>
      <x:c r="I46" s="171"/>
      <x:c r="J46" s="171"/>
      <x:c r="K46" s="153" t="str">
        <x:f>IF(OR(G46="",H46=""),"",ROUND((H46-G46)*1440,0))</x:f>
      </x:c>
      <x:c r="L46" s="153" t="str">
        <x:f>IF(OR(I46="",J46=""),"",ROUND((J46-I46)*1440,0))</x:f>
      </x:c>
      <x:c r="M46" s="153" t="str">
        <x:f>IF(OR(K46="",L46=""),"",L46-K46)</x:f>
      </x:c>
      <x:c r="N46" s="165" t="str">
        <x:v>Complete</x:v>
      </x:c>
      <x:c r="O46" s="166" t="str">
        <x:v>SAMPLE</x:v>
      </x:c>
    </x:row>
    <x:row r="47">
      <x:c r="A47" s="164" t="str">
        <x:v>APP-014</x:v>
      </x:c>
      <x:c r="B47" s="165" t="n">
        <x:v>3</x:v>
      </x:c>
      <x:c r="C47" s="165" t="str">
        <x:v>Migration</x:v>
      </x:c>
      <x:c r="D47" s="165" t="str">
        <x:v>Execute approved UAT migration procedure</x:v>
      </x:c>
      <x:c r="E47" s="165" t="str">
        <x:v>Migration Team</x:v>
      </x:c>
      <x:c r="F47" s="165" t="str"/>
      <x:c r="G47" s="171"/>
      <x:c r="H47" s="171"/>
      <x:c r="I47" s="171"/>
      <x:c r="J47" s="171"/>
      <x:c r="K47" s="153" t="str">
        <x:f>IF(OR(G47="",H47=""),"",ROUND((H47-G47)*1440,0))</x:f>
      </x:c>
      <x:c r="L47" s="153" t="str">
        <x:f>IF(OR(I47="",J47=""),"",ROUND((J47-I47)*1440,0))</x:f>
      </x:c>
      <x:c r="M47" s="153" t="str">
        <x:f>IF(OR(K47="",L47=""),"",L47-K47)</x:f>
      </x:c>
      <x:c r="N47" s="165" t="str">
        <x:v>Complete</x:v>
      </x:c>
      <x:c r="O47" s="166" t="str">
        <x:v>SAMPLE</x:v>
      </x:c>
    </x:row>
    <x:row r="48">
      <x:c r="A48" s="164" t="str">
        <x:v>APP-014</x:v>
      </x:c>
      <x:c r="B48" s="165" t="n">
        <x:v>4</x:v>
      </x:c>
      <x:c r="C48" s="165" t="str">
        <x:v>Technical Validate</x:v>
      </x:c>
      <x:c r="D48" s="165" t="str">
        <x:v>Complete technical and application checks</x:v>
      </x:c>
      <x:c r="E48" s="165" t="str">
        <x:v>Technical Lead</x:v>
      </x:c>
      <x:c r="F48" s="165" t="str"/>
      <x:c r="G48" s="171"/>
      <x:c r="H48" s="171"/>
      <x:c r="I48" s="171"/>
      <x:c r="J48" s="171"/>
      <x:c r="K48" s="153" t="str">
        <x:f>IF(OR(G48="",H48=""),"",ROUND((H48-G48)*1440,0))</x:f>
      </x:c>
      <x:c r="L48" s="153" t="str">
        <x:f>IF(OR(I48="",J48=""),"",ROUND((J48-I48)*1440,0))</x:f>
      </x:c>
      <x:c r="M48" s="153" t="str">
        <x:f>IF(OR(K48="",L48=""),"",L48-K48)</x:f>
      </x:c>
      <x:c r="N48" s="165" t="str">
        <x:v>Complete</x:v>
      </x:c>
      <x:c r="O48" s="166" t="str">
        <x:v>SAMPLE</x:v>
      </x:c>
    </x:row>
    <x:row r="49">
      <x:c r="A49" s="164" t="str">
        <x:v>APP-014</x:v>
      </x:c>
      <x:c r="B49" s="165" t="n">
        <x:v>5</x:v>
      </x:c>
      <x:c r="C49" s="165" t="str">
        <x:v>Business Test</x:v>
      </x:c>
      <x:c r="D49" s="165" t="str">
        <x:v>Execute UAT business-process test cases</x:v>
      </x:c>
      <x:c r="E49" s="165" t="str">
        <x:v>Business Testers</x:v>
      </x:c>
      <x:c r="F49" s="165" t="str"/>
      <x:c r="G49" s="171"/>
      <x:c r="H49" s="171"/>
      <x:c r="I49" s="171"/>
      <x:c r="J49" s="171"/>
      <x:c r="K49" s="153" t="str">
        <x:f>IF(OR(G49="",H49=""),"",ROUND((H49-G49)*1440,0))</x:f>
      </x:c>
      <x:c r="L49" s="153" t="str">
        <x:f>IF(OR(I49="",J49=""),"",ROUND((J49-I49)*1440,0))</x:f>
      </x:c>
      <x:c r="M49" s="153" t="str">
        <x:f>IF(OR(K49="",L49=""),"",L49-K49)</x:f>
      </x:c>
      <x:c r="N49" s="165" t="str">
        <x:v>Complete</x:v>
      </x:c>
      <x:c r="O49" s="166" t="str">
        <x:v>SAMPLE</x:v>
      </x:c>
    </x:row>
    <x:row r="50">
      <x:c r="A50" s="164" t="str">
        <x:v>APP-014</x:v>
      </x:c>
      <x:c r="B50" s="165" t="n">
        <x:v>6</x:v>
      </x:c>
      <x:c r="C50" s="165" t="str">
        <x:v>Defect Review</x:v>
      </x:c>
      <x:c r="D50" s="165" t="str">
        <x:v>Disposition defects and document exceptions</x:v>
      </x:c>
      <x:c r="E50" s="165" t="str">
        <x:v>Business / QA</x:v>
      </x:c>
      <x:c r="F50" s="165" t="str"/>
      <x:c r="G50" s="171"/>
      <x:c r="H50" s="171"/>
      <x:c r="I50" s="171"/>
      <x:c r="J50" s="171"/>
      <x:c r="K50" s="153" t="str">
        <x:f>IF(OR(G50="",H50=""),"",ROUND((H50-G50)*1440,0))</x:f>
      </x:c>
      <x:c r="L50" s="153" t="str">
        <x:f>IF(OR(I50="",J50=""),"",ROUND((J50-I50)*1440,0))</x:f>
      </x:c>
      <x:c r="M50" s="153" t="str">
        <x:f>IF(OR(K50="",L50=""),"",L50-K50)</x:f>
      </x:c>
      <x:c r="N50" s="165" t="str">
        <x:v>Complete</x:v>
      </x:c>
      <x:c r="O50" s="166" t="str">
        <x:v>SAMPLE</x:v>
      </x:c>
    </x:row>
    <x:row r="51">
      <x:c r="A51" s="164" t="str">
        <x:v>APP-014</x:v>
      </x:c>
      <x:c r="B51" s="165" t="n">
        <x:v>7</x:v>
      </x:c>
      <x:c r="C51" s="165" t="str">
        <x:v>Approval</x:v>
      </x:c>
      <x:c r="D51" s="165" t="str">
        <x:v>Obtain UAT business approval / formal sign-off</x:v>
      </x:c>
      <x:c r="E51" s="165" t="str">
        <x:v>Business Owner</x:v>
      </x:c>
      <x:c r="F51" s="165" t="str"/>
      <x:c r="G51" s="171"/>
      <x:c r="H51" s="171"/>
      <x:c r="I51" s="171"/>
      <x:c r="J51" s="171"/>
      <x:c r="K51" s="153" t="str">
        <x:f>IF(OR(G51="",H51=""),"",ROUND((H51-G51)*1440,0))</x:f>
      </x:c>
      <x:c r="L51" s="153" t="str">
        <x:f>IF(OR(I51="",J51=""),"",ROUND((J51-I51)*1440,0))</x:f>
      </x:c>
      <x:c r="M51" s="153" t="str">
        <x:f>IF(OR(K51="",L51=""),"",L51-K51)</x:f>
      </x:c>
      <x:c r="N51" s="165" t="str">
        <x:v>Complete</x:v>
      </x:c>
      <x:c r="O51" s="166" t="str">
        <x:v>SAMPLE</x:v>
      </x:c>
    </x:row>
    <x:row r="52">
      <x:c r="A52" s="164" t="str">
        <x:v>APP-014</x:v>
      </x:c>
      <x:c r="B52" s="165" t="n">
        <x:v>8</x:v>
      </x:c>
      <x:c r="C52" s="165" t="str">
        <x:v>Prod Readiness</x:v>
      </x:c>
      <x:c r="D52" s="165" t="str">
        <x:v>Record production readiness implications</x:v>
      </x:c>
      <x:c r="E52" s="165" t="str">
        <x:v>Migration Lead</x:v>
      </x:c>
      <x:c r="F52" s="165" t="str"/>
      <x:c r="G52" s="171"/>
      <x:c r="H52" s="171"/>
      <x:c r="I52" s="171"/>
      <x:c r="J52" s="171"/>
      <x:c r="K52" s="153" t="str">
        <x:f>IF(OR(G52="",H52=""),"",ROUND((H52-G52)*1440,0))</x:f>
      </x:c>
      <x:c r="L52" s="153" t="str">
        <x:f>IF(OR(I52="",J52=""),"",ROUND((J52-I52)*1440,0))</x:f>
      </x:c>
      <x:c r="M52" s="153" t="str">
        <x:f>IF(OR(K52="",L52=""),"",L52-K52)</x:f>
      </x:c>
      <x:c r="N52" s="165" t="str">
        <x:v>Complete</x:v>
      </x:c>
      <x:c r="O52" s="166" t="str">
        <x:v>SAMPLE</x:v>
      </x:c>
    </x:row>
    <x:row r="53">
      <x:c r="A53" s="136"/>
      <x:c r="B53" s="137"/>
      <x:c r="C53" s="137"/>
      <x:c r="D53" s="137"/>
      <x:c r="E53" s="137"/>
      <x:c r="F53" s="137"/>
      <x:c r="G53" s="172"/>
      <x:c r="H53" s="172"/>
      <x:c r="I53" s="172"/>
      <x:c r="J53" s="172"/>
      <x:c r="K53" s="153" t="str">
        <x:f>IF(OR(G53="",H53=""),"",ROUND((H53-G53)*1440,0))</x:f>
      </x:c>
      <x:c r="L53" s="153" t="str">
        <x:f>IF(OR(I53="",J53=""),"",ROUND((J53-I53)*1440,0))</x:f>
      </x:c>
      <x:c r="M53" s="153" t="str">
        <x:f>IF(OR(K53="",L53=""),"",L53-K53)</x:f>
      </x:c>
      <x:c r="N53" s="137"/>
      <x:c r="O53" s="138"/>
    </x:row>
    <x:row r="54">
      <x:c r="A54" s="139"/>
      <x:c r="B54" s="140"/>
      <x:c r="C54" s="140"/>
      <x:c r="D54" s="140"/>
      <x:c r="E54" s="140"/>
      <x:c r="F54" s="140"/>
      <x:c r="G54" s="173"/>
      <x:c r="H54" s="173"/>
      <x:c r="I54" s="173"/>
      <x:c r="J54" s="173"/>
      <x:c r="K54" s="155" t="str">
        <x:f>IF(OR(G54="",H54=""),"",ROUND((H54-G54)*1440,0))</x:f>
      </x:c>
      <x:c r="L54" s="155" t="str">
        <x:f>IF(OR(I54="",J54=""),"",ROUND((J54-I54)*1440,0))</x:f>
      </x:c>
      <x:c r="M54" s="155" t="str">
        <x:f>IF(OR(K54="",L54=""),"",L54-K54)</x:f>
      </x:c>
      <x:c r="N54" s="140"/>
      <x:c r="O54" s="141"/>
    </x:row>
    <x:row r="56">
      <x:c r="A56" s="158" t="str">
        <x:v>VALIDATION / ACCEPTANCE — EDITABLE TEST TABLE</x:v>
      </x:c>
      <x:c r="B56" s="158"/>
      <x:c r="C56" s="158"/>
      <x:c r="D56" s="158"/>
      <x:c r="E56" s="158"/>
      <x:c r="F56" s="158"/>
      <x:c r="G56" s="158"/>
      <x:c r="H56" s="158"/>
      <x:c r="I56" s="158"/>
    </x:row>
    <x:row r="57">
      <x:c r="A57" s="112" t="str">
        <x:v>Workload ID</x:v>
      </x:c>
      <x:c r="B57" s="113" t="str">
        <x:v>Validation Type</x:v>
      </x:c>
      <x:c r="C57" s="113" t="str">
        <x:v>Required?</x:v>
      </x:c>
      <x:c r="D57" s="113" t="str">
        <x:v>Result</x:v>
      </x:c>
      <x:c r="E57" s="113" t="str">
        <x:v>Owner</x:v>
      </x:c>
      <x:c r="F57" s="113" t="str">
        <x:v>Evidence / Link</x:v>
      </x:c>
      <x:c r="G57" s="113" t="str">
        <x:v>Issue / Exception</x:v>
      </x:c>
      <x:c r="H57" s="113" t="str">
        <x:v>Decision / Approval</x:v>
      </x:c>
      <x:c r="I57" s="114" t="str">
        <x:v>Sign-Off Date</x:v>
      </x:c>
    </x:row>
    <x:row r="58">
      <x:c r="A58" s="142" t="str">
        <x:v>APP-014</x:v>
      </x:c>
      <x:c r="B58" s="143" t="str">
        <x:v>Technical</x:v>
      </x:c>
      <x:c r="C58" s="143" t="str">
        <x:v>Required</x:v>
      </x:c>
      <x:c r="D58" s="143" t="str">
        <x:v>Pass</x:v>
      </x:c>
      <x:c r="E58" s="143" t="str">
        <x:v>Technical / QA Owner</x:v>
      </x:c>
      <x:c r="F58" s="143" t="str">
        <x:v>SAMPLE evidence reference</x:v>
      </x:c>
      <x:c r="G58" s="143" t="str"/>
      <x:c r="H58" s="143" t="str">
        <x:v>Approved</x:v>
      </x:c>
      <x:c r="I58" s="174" t="n">
        <x:v>46278</x:v>
      </x:c>
    </x:row>
    <x:row r="59">
      <x:c r="A59" s="164" t="str">
        <x:v>APP-014</x:v>
      </x:c>
      <x:c r="B59" s="165" t="str">
        <x:v>Application</x:v>
      </x:c>
      <x:c r="C59" s="165" t="str">
        <x:v>Required</x:v>
      </x:c>
      <x:c r="D59" s="165" t="str">
        <x:v>Pass</x:v>
      </x:c>
      <x:c r="E59" s="165" t="str">
        <x:v>Technical / QA Owner</x:v>
      </x:c>
      <x:c r="F59" s="165" t="str">
        <x:v>SAMPLE evidence reference</x:v>
      </x:c>
      <x:c r="G59" s="165" t="str"/>
      <x:c r="H59" s="165" t="str">
        <x:v>Approved</x:v>
      </x:c>
      <x:c r="I59" s="175" t="n">
        <x:v>46278</x:v>
      </x:c>
    </x:row>
    <x:row r="60">
      <x:c r="A60" s="164" t="str">
        <x:v>APP-014</x:v>
      </x:c>
      <x:c r="B60" s="165" t="str">
        <x:v>Integration</x:v>
      </x:c>
      <x:c r="C60" s="165" t="str">
        <x:v>Required</x:v>
      </x:c>
      <x:c r="D60" s="165" t="str">
        <x:v>Pass</x:v>
      </x:c>
      <x:c r="E60" s="165" t="str">
        <x:v>Technical / QA Owner</x:v>
      </x:c>
      <x:c r="F60" s="165" t="str">
        <x:v>SAMPLE evidence reference</x:v>
      </x:c>
      <x:c r="G60" s="165" t="str"/>
      <x:c r="H60" s="165" t="str">
        <x:v>Approved</x:v>
      </x:c>
      <x:c r="I60" s="175" t="n">
        <x:v>46278</x:v>
      </x:c>
    </x:row>
    <x:row r="61">
      <x:c r="A61" s="164" t="str">
        <x:v>APP-014</x:v>
      </x:c>
      <x:c r="B61" s="165" t="str">
        <x:v>Business / User</x:v>
      </x:c>
      <x:c r="C61" s="165" t="str">
        <x:v>Required</x:v>
      </x:c>
      <x:c r="D61" s="165" t="str">
        <x:v>Pass</x:v>
      </x:c>
      <x:c r="E61" s="165" t="str">
        <x:v>Business Owner</x:v>
      </x:c>
      <x:c r="F61" s="165" t="str">
        <x:v>SAMPLE evidence reference</x:v>
      </x:c>
      <x:c r="G61" s="165" t="str"/>
      <x:c r="H61" s="165" t="str">
        <x:v>Approved</x:v>
      </x:c>
      <x:c r="I61" s="175" t="n">
        <x:v>46278</x:v>
      </x:c>
    </x:row>
    <x:row r="62">
      <x:c r="A62" s="164" t="str">
        <x:v>APP-014</x:v>
      </x:c>
      <x:c r="B62" s="165" t="str">
        <x:v>Performance</x:v>
      </x:c>
      <x:c r="C62" s="165" t="str">
        <x:v>Optional</x:v>
      </x:c>
      <x:c r="D62" s="165" t="str">
        <x:v>Pass</x:v>
      </x:c>
      <x:c r="E62" s="165" t="str">
        <x:v>Technical / QA Owner</x:v>
      </x:c>
      <x:c r="F62" s="165" t="str">
        <x:v>SAMPLE evidence reference</x:v>
      </x:c>
      <x:c r="G62" s="165" t="str"/>
      <x:c r="H62" s="165" t="str">
        <x:v>Approved</x:v>
      </x:c>
      <x:c r="I62" s="175" t="n">
        <x:v>46278</x:v>
      </x:c>
    </x:row>
    <x:row r="63">
      <x:c r="A63" s="136"/>
      <x:c r="B63" s="137"/>
      <x:c r="C63" s="137"/>
      <x:c r="D63" s="137"/>
      <x:c r="E63" s="137"/>
      <x:c r="F63" s="137"/>
      <x:c r="G63" s="137"/>
      <x:c r="H63" s="137"/>
      <x:c r="I63" s="176"/>
    </x:row>
    <x:row r="64">
      <x:c r="A64" s="136"/>
      <x:c r="B64" s="137"/>
      <x:c r="C64" s="137"/>
      <x:c r="D64" s="137"/>
      <x:c r="E64" s="137"/>
      <x:c r="F64" s="137"/>
      <x:c r="G64" s="137"/>
      <x:c r="H64" s="137"/>
      <x:c r="I64" s="176"/>
    </x:row>
    <x:row r="65">
      <x:c r="A65" s="136"/>
      <x:c r="B65" s="137"/>
      <x:c r="C65" s="137"/>
      <x:c r="D65" s="137"/>
      <x:c r="E65" s="137"/>
      <x:c r="F65" s="137"/>
      <x:c r="G65" s="137"/>
      <x:c r="H65" s="137"/>
      <x:c r="I65" s="176"/>
    </x:row>
    <x:row r="66">
      <x:c r="A66" s="136"/>
      <x:c r="B66" s="137"/>
      <x:c r="C66" s="137"/>
      <x:c r="D66" s="137"/>
      <x:c r="E66" s="137"/>
      <x:c r="F66" s="137"/>
      <x:c r="G66" s="137"/>
      <x:c r="H66" s="137"/>
      <x:c r="I66" s="176"/>
    </x:row>
    <x:row r="67">
      <x:c r="A67" s="136"/>
      <x:c r="B67" s="137"/>
      <x:c r="C67" s="137"/>
      <x:c r="D67" s="137"/>
      <x:c r="E67" s="137"/>
      <x:c r="F67" s="137"/>
      <x:c r="G67" s="137"/>
      <x:c r="H67" s="137"/>
      <x:c r="I67" s="176"/>
    </x:row>
    <x:row r="68">
      <x:c r="A68" s="136"/>
      <x:c r="B68" s="137"/>
      <x:c r="C68" s="137"/>
      <x:c r="D68" s="137"/>
      <x:c r="E68" s="137"/>
      <x:c r="F68" s="137"/>
      <x:c r="G68" s="137"/>
      <x:c r="H68" s="137"/>
      <x:c r="I68" s="176"/>
    </x:row>
    <x:row r="69">
      <x:c r="A69" s="136"/>
      <x:c r="B69" s="137"/>
      <x:c r="C69" s="137"/>
      <x:c r="D69" s="137"/>
      <x:c r="E69" s="137"/>
      <x:c r="F69" s="137"/>
      <x:c r="G69" s="137"/>
      <x:c r="H69" s="137"/>
      <x:c r="I69" s="176"/>
    </x:row>
    <x:row r="70">
      <x:c r="A70" s="136"/>
      <x:c r="B70" s="137"/>
      <x:c r="C70" s="137"/>
      <x:c r="D70" s="137"/>
      <x:c r="E70" s="137"/>
      <x:c r="F70" s="137"/>
      <x:c r="G70" s="137"/>
      <x:c r="H70" s="137"/>
      <x:c r="I70" s="176"/>
    </x:row>
    <x:row r="71">
      <x:c r="A71" s="136"/>
      <x:c r="B71" s="137"/>
      <x:c r="C71" s="137"/>
      <x:c r="D71" s="137"/>
      <x:c r="E71" s="137"/>
      <x:c r="F71" s="137"/>
      <x:c r="G71" s="137"/>
      <x:c r="H71" s="137"/>
      <x:c r="I71" s="176"/>
    </x:row>
    <x:row r="72">
      <x:c r="A72" s="136"/>
      <x:c r="B72" s="137"/>
      <x:c r="C72" s="137"/>
      <x:c r="D72" s="137"/>
      <x:c r="E72" s="137"/>
      <x:c r="F72" s="137"/>
      <x:c r="G72" s="137"/>
      <x:c r="H72" s="137"/>
      <x:c r="I72" s="176"/>
    </x:row>
    <x:row r="73">
      <x:c r="A73" s="136"/>
      <x:c r="B73" s="137"/>
      <x:c r="C73" s="137"/>
      <x:c r="D73" s="137"/>
      <x:c r="E73" s="137"/>
      <x:c r="F73" s="137"/>
      <x:c r="G73" s="137"/>
      <x:c r="H73" s="137"/>
      <x:c r="I73" s="176"/>
    </x:row>
    <x:row r="74">
      <x:c r="A74" s="136"/>
      <x:c r="B74" s="137"/>
      <x:c r="C74" s="137"/>
      <x:c r="D74" s="137"/>
      <x:c r="E74" s="137"/>
      <x:c r="F74" s="137"/>
      <x:c r="G74" s="137"/>
      <x:c r="H74" s="137"/>
      <x:c r="I74" s="176"/>
    </x:row>
    <x:row r="75">
      <x:c r="A75" s="136"/>
      <x:c r="B75" s="137"/>
      <x:c r="C75" s="137"/>
      <x:c r="D75" s="137"/>
      <x:c r="E75" s="137"/>
      <x:c r="F75" s="137"/>
      <x:c r="G75" s="137"/>
      <x:c r="H75" s="137"/>
      <x:c r="I75" s="176"/>
    </x:row>
    <x:row r="76">
      <x:c r="A76" s="139"/>
      <x:c r="B76" s="140"/>
      <x:c r="C76" s="140"/>
      <x:c r="D76" s="140"/>
      <x:c r="E76" s="140"/>
      <x:c r="F76" s="140"/>
      <x:c r="G76" s="140"/>
      <x:c r="H76" s="140"/>
      <x:c r="I76" s="177"/>
    </x:row>
    <x:row r="79">
      <x:c r="A79" s="158" t="str">
        <x:v>PROTECTION / RECOVERY / ROLLBACK — EDITABLE CONTROL TABLE</x:v>
      </x:c>
      <x:c r="B79" s="158"/>
      <x:c r="C79" s="158"/>
      <x:c r="D79" s="158"/>
      <x:c r="E79" s="158"/>
      <x:c r="F79" s="158"/>
      <x:c r="G79" s="158"/>
      <x:c r="H79" s="158"/>
      <x:c r="I79" s="158"/>
    </x:row>
    <x:row r="80">
      <x:c r="A80" s="112" t="str">
        <x:v>Workload ID</x:v>
      </x:c>
      <x:c r="B80" s="113" t="str">
        <x:v>Backup Required?</x:v>
      </x:c>
      <x:c r="C80" s="113" t="str">
        <x:v>Backup Confirmed?</x:v>
      </x:c>
      <x:c r="D80" s="113" t="str">
        <x:v>Recovery Point Confirmed?</x:v>
      </x:c>
      <x:c r="E80" s="113" t="str">
        <x:v>Rollback Required?</x:v>
      </x:c>
      <x:c r="F80" s="113" t="str">
        <x:v>Rollback Reference</x:v>
      </x:c>
      <x:c r="G80" s="113" t="str">
        <x:v>Rollback Trigger / Criteria</x:v>
      </x:c>
      <x:c r="H80" s="113" t="str">
        <x:v>Rollback Readiness</x:v>
      </x:c>
      <x:c r="I80" s="114" t="str">
        <x:v>Owner</x:v>
      </x:c>
    </x:row>
    <x:row r="81">
      <x:c r="A81" s="142" t="str">
        <x:v>APP-014</x:v>
      </x:c>
      <x:c r="B81" s="143" t="str">
        <x:v>Yes</x:v>
      </x:c>
      <x:c r="C81" s="143" t="str">
        <x:v>Yes</x:v>
      </x:c>
      <x:c r="D81" s="143" t="str">
        <x:v>Yes</x:v>
      </x:c>
      <x:c r="E81" s="143" t="str">
        <x:v>Yes</x:v>
      </x:c>
      <x:c r="F81" s="143" t="str">
        <x:v>RBK-UAT-014</x:v>
      </x:c>
      <x:c r="G81" s="143" t="str">
        <x:v>Trigger rollback if required validation fails or approved recovery criteria are met.</x:v>
      </x:c>
      <x:c r="H81" s="143" t="str">
        <x:v>Ready</x:v>
      </x:c>
      <x:c r="I81" s="144" t="str">
        <x:v>Migration Lead</x:v>
      </x:c>
    </x:row>
    <x:row r="82">
      <x:c r="A82" s="136"/>
      <x:c r="B82" s="137"/>
      <x:c r="C82" s="137"/>
      <x:c r="D82" s="137"/>
      <x:c r="E82" s="137"/>
      <x:c r="F82" s="137"/>
      <x:c r="G82" s="137"/>
      <x:c r="H82" s="137"/>
      <x:c r="I82" s="138"/>
    </x:row>
    <x:row r="83">
      <x:c r="A83" s="136"/>
      <x:c r="B83" s="137"/>
      <x:c r="C83" s="137"/>
      <x:c r="D83" s="137"/>
      <x:c r="E83" s="137"/>
      <x:c r="F83" s="137"/>
      <x:c r="G83" s="137"/>
      <x:c r="H83" s="137"/>
      <x:c r="I83" s="138"/>
    </x:row>
    <x:row r="84">
      <x:c r="A84" s="136"/>
      <x:c r="B84" s="137"/>
      <x:c r="C84" s="137"/>
      <x:c r="D84" s="137"/>
      <x:c r="E84" s="137"/>
      <x:c r="F84" s="137"/>
      <x:c r="G84" s="137"/>
      <x:c r="H84" s="137"/>
      <x:c r="I84" s="138"/>
    </x:row>
    <x:row r="85">
      <x:c r="A85" s="136"/>
      <x:c r="B85" s="137"/>
      <x:c r="C85" s="137"/>
      <x:c r="D85" s="137"/>
      <x:c r="E85" s="137"/>
      <x:c r="F85" s="137"/>
      <x:c r="G85" s="137"/>
      <x:c r="H85" s="137"/>
      <x:c r="I85" s="138"/>
    </x:row>
    <x:row r="86">
      <x:c r="A86" s="136"/>
      <x:c r="B86" s="137"/>
      <x:c r="C86" s="137"/>
      <x:c r="D86" s="137"/>
      <x:c r="E86" s="137"/>
      <x:c r="F86" s="137"/>
      <x:c r="G86" s="137"/>
      <x:c r="H86" s="137"/>
      <x:c r="I86" s="138"/>
    </x:row>
    <x:row r="87">
      <x:c r="A87" s="136"/>
      <x:c r="B87" s="137"/>
      <x:c r="C87" s="137"/>
      <x:c r="D87" s="137"/>
      <x:c r="E87" s="137"/>
      <x:c r="F87" s="137"/>
      <x:c r="G87" s="137"/>
      <x:c r="H87" s="137"/>
      <x:c r="I87" s="138"/>
    </x:row>
    <x:row r="88">
      <x:c r="A88" s="136"/>
      <x:c r="B88" s="137"/>
      <x:c r="C88" s="137"/>
      <x:c r="D88" s="137"/>
      <x:c r="E88" s="137"/>
      <x:c r="F88" s="137"/>
      <x:c r="G88" s="137"/>
      <x:c r="H88" s="137"/>
      <x:c r="I88" s="138"/>
    </x:row>
    <x:row r="89">
      <x:c r="A89" s="136"/>
      <x:c r="B89" s="137"/>
      <x:c r="C89" s="137"/>
      <x:c r="D89" s="137"/>
      <x:c r="E89" s="137"/>
      <x:c r="F89" s="137"/>
      <x:c r="G89" s="137"/>
      <x:c r="H89" s="137"/>
      <x:c r="I89" s="138"/>
    </x:row>
    <x:row r="90">
      <x:c r="A90" s="139"/>
      <x:c r="B90" s="140"/>
      <x:c r="C90" s="140"/>
      <x:c r="D90" s="140"/>
      <x:c r="E90" s="140"/>
      <x:c r="F90" s="140"/>
      <x:c r="G90" s="140"/>
      <x:c r="H90" s="140"/>
      <x:c r="I90" s="141"/>
    </x:row>
    <x:row r="93">
      <x:c r="A93" s="158" t="str">
        <x:v>CROSS-ENVIRONMENT LESSONS / PROMOTION — EDITABLE HANDOFF TABLE</x:v>
      </x:c>
      <x:c r="B93" s="158"/>
      <x:c r="C93" s="158"/>
      <x:c r="D93" s="158"/>
      <x:c r="E93" s="158"/>
      <x:c r="F93" s="158"/>
      <x:c r="G93" s="158"/>
      <x:c r="H93" s="158"/>
      <x:c r="I93" s="158"/>
    </x:row>
    <x:row r="94">
      <x:c r="A94" s="112" t="str">
        <x:v>Workload ID</x:v>
      </x:c>
      <x:c r="B94" s="113" t="str">
        <x:v>From Environment</x:v>
      </x:c>
      <x:c r="C94" s="113" t="str">
        <x:v>Promote / Handoff To</x:v>
      </x:c>
      <x:c r="D94" s="113" t="str">
        <x:v>Lesson / Issue Ref</x:v>
      </x:c>
      <x:c r="E94" s="113" t="str">
        <x:v>Lesson / Correction / Handoff</x:v>
      </x:c>
      <x:c r="F94" s="113" t="str">
        <x:v>Impact on Next Environment</x:v>
      </x:c>
      <x:c r="G94" s="113" t="str">
        <x:v>Owner</x:v>
      </x:c>
      <x:c r="H94" s="113" t="str">
        <x:v>Status</x:v>
      </x:c>
      <x:c r="I94" s="114" t="str">
        <x:v>Notes</x:v>
      </x:c>
    </x:row>
    <x:row r="95">
      <x:c r="A95" s="142" t="str">
        <x:v>APP-014</x:v>
      </x:c>
      <x:c r="B95" s="143" t="str">
        <x:v>UAT</x:v>
      </x:c>
      <x:c r="C95" s="143" t="str">
        <x:v>PROD</x:v>
      </x:c>
      <x:c r="D95" s="143" t="str">
        <x:v>LSN-005</x:v>
      </x:c>
      <x:c r="E95" s="143" t="str">
        <x:v>Review prior-environment corrections and unresolved issue references before promotion.</x:v>
      </x:c>
      <x:c r="F95" s="143" t="str">
        <x:v>No blocking impact in sample.</x:v>
      </x:c>
      <x:c r="G95" s="143" t="str">
        <x:v>Migration Lead</x:v>
      </x:c>
      <x:c r="H95" s="143" t="str">
        <x:v>Complete</x:v>
      </x:c>
      <x:c r="I95" s="144" t="str">
        <x:v>SAMPLE – use IDs/references for traceability.</x:v>
      </x:c>
    </x:row>
    <x:row r="96">
      <x:c r="A96" s="136"/>
      <x:c r="B96" s="137"/>
      <x:c r="C96" s="137"/>
      <x:c r="D96" s="137"/>
      <x:c r="E96" s="137"/>
      <x:c r="F96" s="137"/>
      <x:c r="G96" s="137"/>
      <x:c r="H96" s="137"/>
      <x:c r="I96" s="138"/>
    </x:row>
    <x:row r="97">
      <x:c r="A97" s="136"/>
      <x:c r="B97" s="137"/>
      <x:c r="C97" s="137"/>
      <x:c r="D97" s="137"/>
      <x:c r="E97" s="137"/>
      <x:c r="F97" s="137"/>
      <x:c r="G97" s="137"/>
      <x:c r="H97" s="137"/>
      <x:c r="I97" s="138"/>
    </x:row>
    <x:row r="98">
      <x:c r="A98" s="136"/>
      <x:c r="B98" s="137"/>
      <x:c r="C98" s="137"/>
      <x:c r="D98" s="137"/>
      <x:c r="E98" s="137"/>
      <x:c r="F98" s="137"/>
      <x:c r="G98" s="137"/>
      <x:c r="H98" s="137"/>
      <x:c r="I98" s="138"/>
    </x:row>
    <x:row r="99">
      <x:c r="A99" s="136"/>
      <x:c r="B99" s="137"/>
      <x:c r="C99" s="137"/>
      <x:c r="D99" s="137"/>
      <x:c r="E99" s="137"/>
      <x:c r="F99" s="137"/>
      <x:c r="G99" s="137"/>
      <x:c r="H99" s="137"/>
      <x:c r="I99" s="138"/>
    </x:row>
    <x:row r="100">
      <x:c r="A100" s="136"/>
      <x:c r="B100" s="137"/>
      <x:c r="C100" s="137"/>
      <x:c r="D100" s="137"/>
      <x:c r="E100" s="137"/>
      <x:c r="F100" s="137"/>
      <x:c r="G100" s="137"/>
      <x:c r="H100" s="137"/>
      <x:c r="I100" s="138"/>
    </x:row>
    <x:row r="101">
      <x:c r="A101" s="136"/>
      <x:c r="B101" s="137"/>
      <x:c r="C101" s="137"/>
      <x:c r="D101" s="137"/>
      <x:c r="E101" s="137"/>
      <x:c r="F101" s="137"/>
      <x:c r="G101" s="137"/>
      <x:c r="H101" s="137"/>
      <x:c r="I101" s="138"/>
    </x:row>
    <x:row r="102">
      <x:c r="A102" s="136"/>
      <x:c r="B102" s="137"/>
      <x:c r="C102" s="137"/>
      <x:c r="D102" s="137"/>
      <x:c r="E102" s="137"/>
      <x:c r="F102" s="137"/>
      <x:c r="G102" s="137"/>
      <x:c r="H102" s="137"/>
      <x:c r="I102" s="138"/>
    </x:row>
    <x:row r="103">
      <x:c r="A103" s="136"/>
      <x:c r="B103" s="137"/>
      <x:c r="C103" s="137"/>
      <x:c r="D103" s="137"/>
      <x:c r="E103" s="137"/>
      <x:c r="F103" s="137"/>
      <x:c r="G103" s="137"/>
      <x:c r="H103" s="137"/>
      <x:c r="I103" s="138"/>
    </x:row>
    <x:row r="104">
      <x:c r="A104" s="139"/>
      <x:c r="B104" s="140"/>
      <x:c r="C104" s="140"/>
      <x:c r="D104" s="140"/>
      <x:c r="E104" s="140"/>
      <x:c r="F104" s="140"/>
      <x:c r="G104" s="140"/>
      <x:c r="H104" s="140"/>
      <x:c r="I104" s="141"/>
    </x:row>
  </x:sheetData>
  <x:mergeCells>
    <x:mergeCell ref="A1:U1"/>
    <x:mergeCell ref="A2:U2"/>
    <x:mergeCell ref="A3:U3"/>
    <x:mergeCell ref="A5:Q5"/>
    <x:mergeCell ref="A43:O43"/>
    <x:mergeCell ref="A56:I56"/>
    <x:mergeCell ref="A79:I79"/>
    <x:mergeCell ref="A93:I93"/>
    <x:mergeCell ref="A28:L28"/>
    <x:mergeCell ref="Q28:AB28"/>
    <x:mergeCell ref="M28:P28"/>
  </x:mergeCells>
  <x:conditionalFormatting sqref="L7:L25">
    <x:cfRule type="expression" dxfId="56" priority="1">
      <x:formula>L7="Blocked"</x:formula>
    </x:cfRule>
  </x:conditionalFormatting>
  <x:conditionalFormatting sqref="O7:O25">
    <x:cfRule type="expression" dxfId="57" priority="2">
      <x:formula>O7="Complete"</x:formula>
    </x:cfRule>
  </x:conditionalFormatting>
  <x:conditionalFormatting sqref="N45:N54">
    <x:cfRule type="expression" dxfId="58" priority="3">
      <x:formula>N45="Blocked"</x:formula>
    </x:cfRule>
    <x:cfRule type="expression" dxfId="59" priority="4">
      <x:formula>N45="Complete"</x:formula>
    </x:cfRule>
  </x:conditionalFormatting>
  <x:conditionalFormatting sqref="D58:D76">
    <x:cfRule type="expression" dxfId="60" priority="5">
      <x:formula>D58="Fail"</x:formula>
    </x:cfRule>
    <x:cfRule type="expression" dxfId="61" priority="6">
      <x:formula>D58="Pass"</x:formula>
    </x:cfRule>
  </x:conditionalFormatting>
  <x:dataValidations count="10">
    <x:dataValidation type="list" sqref="G7:G25">
      <x:formula1>'LOOKUPS &amp; SYSTEM'!$B$34:$B$37</x:formula1>
    </x:dataValidation>
    <x:dataValidation type="list" sqref="L7:L25">
      <x:formula1>'LOOKUPS &amp; SYSTEM'!$B$5:$B$15</x:formula1>
    </x:dataValidation>
    <x:dataValidation type="list" sqref="N7:N25">
      <x:formula1>'LOOKUPS &amp; SYSTEM'!$B$49:$B$52</x:formula1>
    </x:dataValidation>
    <x:dataValidation type="list" sqref="N45:N54">
      <x:formula1>'LOOKUPS &amp; SYSTEM'!$B$41:$B$48</x:formula1>
    </x:dataValidation>
    <x:dataValidation type="list" sqref="C58:C76">
      <x:formula1>'LOOKUPS &amp; SYSTEM'!$B$103:$B$105</x:formula1>
    </x:dataValidation>
    <x:dataValidation type="list" sqref="D58:D76">
      <x:formula1>'LOOKUPS &amp; SYSTEM'!$B$57:$B$61</x:formula1>
    </x:dataValidation>
    <x:dataValidation type="list" sqref="H58:H76">
      <x:formula1>'LOOKUPS &amp; SYSTEM'!$B$49:$B$52</x:formula1>
    </x:dataValidation>
    <x:dataValidation type="list" sqref="B81:E90">
      <x:formula1>"Yes,No,N/A"</x:formula1>
    </x:dataValidation>
    <x:dataValidation type="list" sqref="H81:H90">
      <x:formula1>"Not Started,In Progress,Ready,Blocked,Complete,N/A"</x:formula1>
    </x:dataValidation>
    <x:dataValidation type="list" sqref="H95:H104">
      <x:formula1>'LOOKUPS &amp; SYSTEM'!$B$41:$B$48</x:formula1>
    </x:dataValidation>
  </x:dataValidations>
  <x:pageMargins left="0.7" right="0.7" top="0.75" bottom="0.75" header="0.3" footer="0.3"/>
  <x:drawing xmlns:r="http://schemas.openxmlformats.org/officeDocument/2006/relationships" r:id="R0a012cbe4b5d4c64"/>
  <x:tableParts count="7">
    <x:tablePart xmlns:r="http://schemas.openxmlformats.org/officeDocument/2006/relationships" r:id="Rd84b8eaea401405b"/>
    <x:tablePart xmlns:r="http://schemas.openxmlformats.org/officeDocument/2006/relationships" r:id="R218e412fb1ae48bf"/>
    <x:tablePart xmlns:r="http://schemas.openxmlformats.org/officeDocument/2006/relationships" r:id="Rb327f1254c1248f9"/>
    <x:tablePart xmlns:r="http://schemas.openxmlformats.org/officeDocument/2006/relationships" r:id="R273ee88a6cd942ba"/>
    <x:tablePart xmlns:r="http://schemas.openxmlformats.org/officeDocument/2006/relationships" r:id="R06382d45fa074994"/>
    <x:tablePart xmlns:r="http://schemas.openxmlformats.org/officeDocument/2006/relationships" r:id="Rc3e4b903ee074caa"/>
    <x:tablePart xmlns:r="http://schemas.openxmlformats.org/officeDocument/2006/relationships" r:id="R88b6c104e139403f"/>
  </x:tableParts>
</x:worksheet>
</file>

<file path=xl/worksheets/sheet30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20" hidden="0" customWidth="1"/>
    <x:col min="8" max="8" width="22" hidden="0" customWidth="1"/>
    <x:col min="9" max="9" width="12" hidden="0" customWidth="1"/>
    <x:col min="10" max="10" width="12" hidden="0" customWidth="1"/>
    <x:col min="11" max="11" width="12" hidden="0" customWidth="1"/>
    <x:col min="12" max="12" width="24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12" hidden="0" customWidth="1"/>
    <x:col min="18" max="18" width="22" hidden="0" customWidth="1"/>
    <x:col min="19" max="19" width="20" hidden="0" customWidth="1"/>
    <x:col min="20" max="20" width="14" hidden="0" customWidth="1"/>
    <x:col min="21" max="21" width="18" hidden="0" customWidth="1"/>
    <x:col min="24" max="24" width="22" hidden="0" customWidth="1"/>
    <x:col min="25" max="25" width="12" hidden="0" customWidth="1"/>
    <x:col min="22" max="22" width="16" hidden="0" customWidth="1"/>
    <x:col min="23" max="23" width="20" hidden="0" customWidth="1"/>
    <x:col min="26" max="26" width="12" hidden="0" customWidth="1"/>
    <x:col min="27" max="27" width="12" hidden="0" customWidth="1"/>
    <x:col min="28" max="28" width="24" hidden="0" customWidth="1"/>
  </x:cols>
  <x:sheetData>
    <x:row r="1" ht="28" customHeight="1">
      <x:c r="A1" s="96" t="str">
        <x:v>PROD MIGRATION</x:v>
      </x:c>
      <x:c r="B1" s="96"/>
      <x:c r="C1" s="96"/>
      <x:c r="D1" s="96"/>
      <x:c r="E1" s="96"/>
      <x:c r="F1" s="96"/>
      <x:c r="G1" s="96"/>
      <x:c r="H1" s="96"/>
      <x:c r="I1" s="96"/>
      <x:c r="J1" s="96"/>
      <x:c r="K1" s="96"/>
      <x:c r="L1" s="96"/>
      <x:c r="M1" s="96"/>
      <x:c r="N1" s="96"/>
      <x:c r="O1" s="96"/>
      <x:c r="P1" s="96"/>
      <x:c r="Q1" s="96"/>
      <x:c r="R1" s="96"/>
      <x:c r="S1" s="96"/>
      <x:c r="T1" s="96"/>
      <x:c r="U1" s="96"/>
    </x:row>
    <x:row r="2" ht="32" customHeight="1">
      <x:c r="A2" s="100" t="str">
        <x:v>CONTROLLED PRODUCTION CUTOVER — govern readiness, approved change, final synchronization, cutover sequencing, validation, rollback readiness, sign-off and hypercare handoff.</x:v>
      </x:c>
      <x:c r="B2" s="100"/>
      <x:c r="C2" s="100"/>
      <x:c r="D2" s="100"/>
      <x:c r="E2" s="100"/>
      <x:c r="F2" s="100"/>
      <x:c r="G2" s="100"/>
      <x:c r="H2" s="100"/>
      <x:c r="I2" s="100"/>
      <x:c r="J2" s="100"/>
      <x:c r="K2" s="100"/>
      <x:c r="L2" s="100"/>
      <x:c r="M2" s="100"/>
      <x:c r="N2" s="100"/>
      <x:c r="O2" s="100"/>
      <x:c r="P2" s="100"/>
      <x:c r="Q2" s="100"/>
      <x:c r="R2" s="100"/>
      <x:c r="S2" s="100"/>
      <x:c r="T2" s="100"/>
      <x:c r="U2" s="100"/>
    </x:row>
    <x:row r="3">
      <x:c r="A3" s="78" t="str">
        <x:v>MWC Migration Wave &amp; Cutover Workbook • V4.0 • © 2026 Modernize Without Compromise</x:v>
      </x:c>
      <x:c r="B3" s="78"/>
      <x:c r="C3" s="78"/>
      <x:c r="D3" s="78"/>
      <x:c r="E3" s="78"/>
      <x:c r="F3" s="78"/>
      <x:c r="G3" s="78"/>
      <x:c r="H3" s="78"/>
      <x:c r="I3" s="78"/>
      <x:c r="J3" s="78"/>
      <x:c r="K3" s="78"/>
      <x:c r="L3" s="78"/>
      <x:c r="M3" s="78"/>
      <x:c r="N3" s="78"/>
      <x:c r="O3" s="78"/>
      <x:c r="P3" s="78"/>
      <x:c r="Q3" s="78"/>
      <x:c r="R3" s="78"/>
      <x:c r="S3" s="78"/>
      <x:c r="T3" s="78"/>
      <x:c r="U3" s="78"/>
    </x:row>
    <x:row r="5">
      <x:c r="A5" s="158" t="str">
        <x:v>ENVIRONMENT MIGRATION REGISTER</x:v>
      </x:c>
      <x:c r="B5" s="158"/>
      <x:c r="C5" s="158"/>
      <x:c r="D5" s="158"/>
      <x:c r="E5" s="158"/>
      <x:c r="F5" s="158"/>
      <x:c r="G5" s="158"/>
      <x:c r="H5" s="158"/>
      <x:c r="I5" s="158"/>
      <x:c r="J5" s="158"/>
      <x:c r="K5" s="158"/>
      <x:c r="L5" s="158"/>
      <x:c r="M5" s="158"/>
      <x:c r="N5" s="158"/>
      <x:c r="O5" s="158"/>
      <x:c r="P5" s="158"/>
      <x:c r="Q5" s="158"/>
    </x:row>
    <x:row r="6">
      <x:c r="A6" s="112" t="str">
        <x:v>Environment Migration Record ID</x:v>
      </x:c>
      <x:c r="B6" s="113" t="str">
        <x:v>Workload ID</x:v>
      </x:c>
      <x:c r="C6" s="113" t="str">
        <x:v>Wave ID</x:v>
      </x:c>
      <x:c r="D6" s="113" t="str">
        <x:v>Move Group ID</x:v>
      </x:c>
      <x:c r="E6" s="113" t="str">
        <x:v>Application / Service</x:v>
      </x:c>
      <x:c r="F6" s="113" t="str">
        <x:v>Environment</x:v>
      </x:c>
      <x:c r="G6" s="113" t="str">
        <x:v>Criticality</x:v>
      </x:c>
      <x:c r="H6" s="113" t="str">
        <x:v>Application Owner</x:v>
      </x:c>
      <x:c r="I6" s="113" t="str">
        <x:v>Technical Owner</x:v>
      </x:c>
      <x:c r="J6" s="113" t="str">
        <x:v>Migration Owner</x:v>
      </x:c>
      <x:c r="K6" s="113" t="str">
        <x:v>Planned Migration Date</x:v>
      </x:c>
      <x:c r="L6" s="113" t="str">
        <x:v>Migration Status</x:v>
      </x:c>
      <x:c r="M6" s="113" t="str">
        <x:v>Validation Completion %</x:v>
      </x:c>
      <x:c r="N6" s="113" t="str">
        <x:v>Decision / Approval</x:v>
      </x:c>
      <x:c r="O6" s="113" t="str">
        <x:v>Overall Status</x:v>
      </x:c>
      <x:c r="P6" s="113" t="str">
        <x:v>Prior Environment Lesson / Issue Refs</x:v>
      </x:c>
      <x:c r="Q6" s="207" t="str">
        <x:v>IP</x:v>
      </x:c>
      <x:c r="R6" s="69" t="str">
        <x:v>Comments</x:v>
      </x:c>
    </x:row>
    <x:row r="7">
      <x:c r="A7" s="142" t="str">
        <x:v>EMG-PRD-014</x:v>
      </x:c>
      <x:c r="B7" s="143" t="str">
        <x:v>APP-014</x:v>
      </x:c>
      <x:c r="C7" s="143" t="str">
        <x:v>WAV-003</x:v>
      </x:c>
      <x:c r="D7" s="143" t="str">
        <x:v>MG-003B</x:v>
      </x:c>
      <x:c r="E7" s="143" t="str">
        <x:v>Customer Billing</x:v>
      </x:c>
      <x:c r="F7" s="143" t="str">
        <x:v>PROD</x:v>
      </x:c>
      <x:c r="G7" s="143" t="str">
        <x:v>Mission Critical</x:v>
      </x:c>
      <x:c r="H7" s="143" t="str">
        <x:v>Business Owner</x:v>
      </x:c>
      <x:c r="I7" s="143" t="str">
        <x:v>Application Owner</x:v>
      </x:c>
      <x:c r="J7" s="143" t="str">
        <x:v>Migration Lead</x:v>
      </x:c>
      <x:c r="K7" s="148" t="n">
        <x:v>46277</x:v>
      </x:c>
      <x:c r="L7" s="143" t="str">
        <x:v>Ready</x:v>
      </x:c>
      <x:c r="M7" s="152" t="n">
        <x:f>IF($B7="","",IFERROR(COUNTIFS($A$58:$A$76,$B7,$C$58:$C$76,"Required",$D$58:$D$76,"Pass")/COUNTIFS($A$58:$A$76,$B7,$C$58:$C$76,"Required"),0))</x:f>
        <x:v>0</x:v>
      </x:c>
      <x:c r="N7" s="143" t="str">
        <x:v>Pending</x:v>
      </x:c>
      <x:c r="O7" s="151" t="str">
        <x:f>IF($B7="","",IF(L7="Blocked","Blocked",IF(AND(M7=1,N7="Approved"),"Complete",L7)))</x:f>
        <x:v>Ready</x:v>
      </x:c>
      <x:c r="P7" s="143" t="str">
        <x:v>Review prior UAT lesson / issue references</x:v>
      </x:c>
      <x:c r="Q7" s="144"/>
      <x:c r="R7" s="69" t="str">
        <x:v>SAMPLE – fictional workload record; replace or clear.</x:v>
      </x:c>
    </x:row>
    <x:row r="8">
      <x:c r="A8" s="136"/>
      <x:c r="B8" s="137"/>
      <x:c r="C8" s="137"/>
      <x:c r="D8" s="137"/>
      <x:c r="E8" s="137"/>
      <x:c r="F8" s="137"/>
      <x:c r="G8" s="137"/>
      <x:c r="H8" s="137"/>
      <x:c r="I8" s="137"/>
      <x:c r="J8" s="137"/>
      <x:c r="K8" s="149"/>
      <x:c r="L8" s="137"/>
      <x:c r="M8" s="154" t="str">
        <x:f>IF($B8="","",IFERROR(COUNTIFS($A$58:$A$76,$B8,$C$58:$C$76,"Required",$D$58:$D$76,"Pass")/COUNTIFS($A$58:$A$76,$B8,$C$58:$C$76,"Required"),0))</x:f>
      </x:c>
      <x:c r="N8" s="137"/>
      <x:c r="O8" s="153" t="str">
        <x:f>IF($B8="","",IF(L8="Blocked","Blocked",IF(AND(M8=1,N8="Approved"),"Complete",L8)))</x:f>
      </x:c>
      <x:c r="P8" s="137"/>
      <x:c r="Q8" s="138"/>
      <x:c r="R8" s="69"/>
    </x:row>
    <x:row r="9">
      <x:c r="A9" s="136"/>
      <x:c r="B9" s="137"/>
      <x:c r="C9" s="137"/>
      <x:c r="D9" s="137"/>
      <x:c r="E9" s="137"/>
      <x:c r="F9" s="137"/>
      <x:c r="G9" s="137"/>
      <x:c r="H9" s="137"/>
      <x:c r="I9" s="137"/>
      <x:c r="J9" s="137"/>
      <x:c r="K9" s="149"/>
      <x:c r="L9" s="137"/>
      <x:c r="M9" s="154" t="str">
        <x:f>IF($B9="","",IFERROR(COUNTIFS($A$58:$A$76,$B9,$C$58:$C$76,"Required",$D$58:$D$76,"Pass")/COUNTIFS($A$58:$A$76,$B9,$C$58:$C$76,"Required"),0))</x:f>
      </x:c>
      <x:c r="N9" s="137"/>
      <x:c r="O9" s="153" t="str">
        <x:f>IF($B9="","",IF(L9="Blocked","Blocked",IF(AND(M9=1,N9="Approved"),"Complete",L9)))</x:f>
      </x:c>
      <x:c r="P9" s="137"/>
      <x:c r="Q9" s="138"/>
      <x:c r="R9" s="69"/>
    </x:row>
    <x:row r="10">
      <x:c r="A10" s="136"/>
      <x:c r="B10" s="137"/>
      <x:c r="C10" s="137"/>
      <x:c r="D10" s="137"/>
      <x:c r="E10" s="137"/>
      <x:c r="F10" s="137"/>
      <x:c r="G10" s="137"/>
      <x:c r="H10" s="137"/>
      <x:c r="I10" s="137"/>
      <x:c r="J10" s="137"/>
      <x:c r="K10" s="149"/>
      <x:c r="L10" s="137"/>
      <x:c r="M10" s="154" t="str">
        <x:f>IF($B10="","",IFERROR(COUNTIFS($A$58:$A$76,$B10,$C$58:$C$76,"Required",$D$58:$D$76,"Pass")/COUNTIFS($A$58:$A$76,$B10,$C$58:$C$76,"Required"),0))</x:f>
      </x:c>
      <x:c r="N10" s="137"/>
      <x:c r="O10" s="153" t="str">
        <x:f>IF($B10="","",IF(L10="Blocked","Blocked",IF(AND(M10=1,N10="Approved"),"Complete",L10)))</x:f>
      </x:c>
      <x:c r="P10" s="137"/>
      <x:c r="Q10" s="138"/>
      <x:c r="R10" s="69"/>
    </x:row>
    <x:row r="11">
      <x:c r="A11" s="136"/>
      <x:c r="B11" s="137"/>
      <x:c r="C11" s="137"/>
      <x:c r="D11" s="137"/>
      <x:c r="E11" s="137"/>
      <x:c r="F11" s="137"/>
      <x:c r="G11" s="137"/>
      <x:c r="H11" s="137"/>
      <x:c r="I11" s="137"/>
      <x:c r="J11" s="137"/>
      <x:c r="K11" s="149"/>
      <x:c r="L11" s="137"/>
      <x:c r="M11" s="154" t="str">
        <x:f>IF($B11="","",IFERROR(COUNTIFS($A$58:$A$76,$B11,$C$58:$C$76,"Required",$D$58:$D$76,"Pass")/COUNTIFS($A$58:$A$76,$B11,$C$58:$C$76,"Required"),0))</x:f>
      </x:c>
      <x:c r="N11" s="137"/>
      <x:c r="O11" s="153" t="str">
        <x:f>IF($B11="","",IF(L11="Blocked","Blocked",IF(AND(M11=1,N11="Approved"),"Complete",L11)))</x:f>
      </x:c>
      <x:c r="P11" s="137"/>
      <x:c r="Q11" s="138"/>
      <x:c r="R11" s="69"/>
    </x:row>
    <x:row r="12">
      <x:c r="A12" s="136"/>
      <x:c r="B12" s="137"/>
      <x:c r="C12" s="137"/>
      <x:c r="D12" s="137"/>
      <x:c r="E12" s="137"/>
      <x:c r="F12" s="137"/>
      <x:c r="G12" s="137"/>
      <x:c r="H12" s="137"/>
      <x:c r="I12" s="137"/>
      <x:c r="J12" s="137"/>
      <x:c r="K12" s="149"/>
      <x:c r="L12" s="137"/>
      <x:c r="M12" s="154" t="str">
        <x:f>IF($B12="","",IFERROR(COUNTIFS($A$58:$A$76,$B12,$C$58:$C$76,"Required",$D$58:$D$76,"Pass")/COUNTIFS($A$58:$A$76,$B12,$C$58:$C$76,"Required"),0))</x:f>
      </x:c>
      <x:c r="N12" s="137"/>
      <x:c r="O12" s="153" t="str">
        <x:f>IF($B12="","",IF(L12="Blocked","Blocked",IF(AND(M12=1,N12="Approved"),"Complete",L12)))</x:f>
      </x:c>
      <x:c r="P12" s="137"/>
      <x:c r="Q12" s="138"/>
      <x:c r="R12" s="69"/>
    </x:row>
    <x:row r="13">
      <x:c r="A13" s="136"/>
      <x:c r="B13" s="137"/>
      <x:c r="C13" s="137"/>
      <x:c r="D13" s="137"/>
      <x:c r="E13" s="137"/>
      <x:c r="F13" s="137"/>
      <x:c r="G13" s="137"/>
      <x:c r="H13" s="137"/>
      <x:c r="I13" s="137"/>
      <x:c r="J13" s="137"/>
      <x:c r="K13" s="149"/>
      <x:c r="L13" s="137"/>
      <x:c r="M13" s="154" t="str">
        <x:f>IF($B13="","",IFERROR(COUNTIFS($A$58:$A$76,$B13,$C$58:$C$76,"Required",$D$58:$D$76,"Pass")/COUNTIFS($A$58:$A$76,$B13,$C$58:$C$76,"Required"),0))</x:f>
      </x:c>
      <x:c r="N13" s="137"/>
      <x:c r="O13" s="153" t="str">
        <x:f>IF($B13="","",IF(L13="Blocked","Blocked",IF(AND(M13=1,N13="Approved"),"Complete",L13)))</x:f>
      </x:c>
      <x:c r="P13" s="137"/>
      <x:c r="Q13" s="138"/>
      <x:c r="R13" s="69"/>
    </x:row>
    <x:row r="14">
      <x:c r="A14" s="136"/>
      <x:c r="B14" s="137"/>
      <x:c r="C14" s="137"/>
      <x:c r="D14" s="137"/>
      <x:c r="E14" s="137"/>
      <x:c r="F14" s="137"/>
      <x:c r="G14" s="137"/>
      <x:c r="H14" s="137"/>
      <x:c r="I14" s="137"/>
      <x:c r="J14" s="137"/>
      <x:c r="K14" s="149"/>
      <x:c r="L14" s="137"/>
      <x:c r="M14" s="154" t="str">
        <x:f>IF($B14="","",IFERROR(COUNTIFS($A$58:$A$76,$B14,$C$58:$C$76,"Required",$D$58:$D$76,"Pass")/COUNTIFS($A$58:$A$76,$B14,$C$58:$C$76,"Required"),0))</x:f>
      </x:c>
      <x:c r="N14" s="137"/>
      <x:c r="O14" s="153" t="str">
        <x:f>IF($B14="","",IF(L14="Blocked","Blocked",IF(AND(M14=1,N14="Approved"),"Complete",L14)))</x:f>
      </x:c>
      <x:c r="P14" s="137"/>
      <x:c r="Q14" s="138"/>
      <x:c r="R14" s="69"/>
    </x:row>
    <x:row r="15">
      <x:c r="A15" s="136"/>
      <x:c r="B15" s="137"/>
      <x:c r="C15" s="137"/>
      <x:c r="D15" s="137"/>
      <x:c r="E15" s="137"/>
      <x:c r="F15" s="137"/>
      <x:c r="G15" s="137"/>
      <x:c r="H15" s="137"/>
      <x:c r="I15" s="137"/>
      <x:c r="J15" s="137"/>
      <x:c r="K15" s="149"/>
      <x:c r="L15" s="137"/>
      <x:c r="M15" s="154" t="str">
        <x:f>IF($B15="","",IFERROR(COUNTIFS($A$58:$A$76,$B15,$C$58:$C$76,"Required",$D$58:$D$76,"Pass")/COUNTIFS($A$58:$A$76,$B15,$C$58:$C$76,"Required"),0))</x:f>
      </x:c>
      <x:c r="N15" s="137"/>
      <x:c r="O15" s="153" t="str">
        <x:f>IF($B15="","",IF(L15="Blocked","Blocked",IF(AND(M15=1,N15="Approved"),"Complete",L15)))</x:f>
      </x:c>
      <x:c r="P15" s="137"/>
      <x:c r="Q15" s="138"/>
      <x:c r="R15" s="69"/>
    </x:row>
    <x:row r="16">
      <x:c r="A16" s="136"/>
      <x:c r="B16" s="137"/>
      <x:c r="C16" s="137"/>
      <x:c r="D16" s="137"/>
      <x:c r="E16" s="137"/>
      <x:c r="F16" s="137"/>
      <x:c r="G16" s="137"/>
      <x:c r="H16" s="137"/>
      <x:c r="I16" s="137"/>
      <x:c r="J16" s="137"/>
      <x:c r="K16" s="149"/>
      <x:c r="L16" s="137"/>
      <x:c r="M16" s="154" t="str">
        <x:f>IF($B16="","",IFERROR(COUNTIFS($A$58:$A$76,$B16,$C$58:$C$76,"Required",$D$58:$D$76,"Pass")/COUNTIFS($A$58:$A$76,$B16,$C$58:$C$76,"Required"),0))</x:f>
      </x:c>
      <x:c r="N16" s="137"/>
      <x:c r="O16" s="153" t="str">
        <x:f>IF($B16="","",IF(L16="Blocked","Blocked",IF(AND(M16=1,N16="Approved"),"Complete",L16)))</x:f>
      </x:c>
      <x:c r="P16" s="137"/>
      <x:c r="Q16" s="138"/>
      <x:c r="R16" s="69"/>
    </x:row>
    <x:row r="17">
      <x:c r="A17" s="136"/>
      <x:c r="B17" s="137"/>
      <x:c r="C17" s="137"/>
      <x:c r="D17" s="137"/>
      <x:c r="E17" s="137"/>
      <x:c r="F17" s="137"/>
      <x:c r="G17" s="137"/>
      <x:c r="H17" s="137"/>
      <x:c r="I17" s="137"/>
      <x:c r="J17" s="137"/>
      <x:c r="K17" s="149"/>
      <x:c r="L17" s="137"/>
      <x:c r="M17" s="154" t="str">
        <x:f>IF($B17="","",IFERROR(COUNTIFS($A$58:$A$76,$B17,$C$58:$C$76,"Required",$D$58:$D$76,"Pass")/COUNTIFS($A$58:$A$76,$B17,$C$58:$C$76,"Required"),0))</x:f>
      </x:c>
      <x:c r="N17" s="137"/>
      <x:c r="O17" s="153" t="str">
        <x:f>IF($B17="","",IF(L17="Blocked","Blocked",IF(AND(M17=1,N17="Approved"),"Complete",L17)))</x:f>
      </x:c>
      <x:c r="P17" s="137"/>
      <x:c r="Q17" s="138"/>
      <x:c r="R17" s="69"/>
    </x:row>
    <x:row r="18">
      <x:c r="A18" s="136"/>
      <x:c r="B18" s="137"/>
      <x:c r="C18" s="137"/>
      <x:c r="D18" s="137"/>
      <x:c r="E18" s="137"/>
      <x:c r="F18" s="137"/>
      <x:c r="G18" s="137"/>
      <x:c r="H18" s="137"/>
      <x:c r="I18" s="137"/>
      <x:c r="J18" s="137"/>
      <x:c r="K18" s="149"/>
      <x:c r="L18" s="137"/>
      <x:c r="M18" s="154" t="str">
        <x:f>IF($B18="","",IFERROR(COUNTIFS($A$58:$A$76,$B18,$C$58:$C$76,"Required",$D$58:$D$76,"Pass")/COUNTIFS($A$58:$A$76,$B18,$C$58:$C$76,"Required"),0))</x:f>
      </x:c>
      <x:c r="N18" s="137"/>
      <x:c r="O18" s="153" t="str">
        <x:f>IF($B18="","",IF(L18="Blocked","Blocked",IF(AND(M18=1,N18="Approved"),"Complete",L18)))</x:f>
      </x:c>
      <x:c r="P18" s="137"/>
      <x:c r="Q18" s="138"/>
      <x:c r="R18" s="69"/>
    </x:row>
    <x:row r="19">
      <x:c r="A19" s="136"/>
      <x:c r="B19" s="137"/>
      <x:c r="C19" s="137"/>
      <x:c r="D19" s="137"/>
      <x:c r="E19" s="137"/>
      <x:c r="F19" s="137"/>
      <x:c r="G19" s="137"/>
      <x:c r="H19" s="137"/>
      <x:c r="I19" s="137"/>
      <x:c r="J19" s="137"/>
      <x:c r="K19" s="149"/>
      <x:c r="L19" s="137"/>
      <x:c r="M19" s="154" t="str">
        <x:f>IF($B19="","",IFERROR(COUNTIFS($A$58:$A$76,$B19,$C$58:$C$76,"Required",$D$58:$D$76,"Pass")/COUNTIFS($A$58:$A$76,$B19,$C$58:$C$76,"Required"),0))</x:f>
      </x:c>
      <x:c r="N19" s="137"/>
      <x:c r="O19" s="153" t="str">
        <x:f>IF($B19="","",IF(L19="Blocked","Blocked",IF(AND(M19=1,N19="Approved"),"Complete",L19)))</x:f>
      </x:c>
      <x:c r="P19" s="137"/>
      <x:c r="Q19" s="138"/>
      <x:c r="R19" s="69"/>
    </x:row>
    <x:row r="20">
      <x:c r="A20" s="136"/>
      <x:c r="B20" s="137"/>
      <x:c r="C20" s="137"/>
      <x:c r="D20" s="137"/>
      <x:c r="E20" s="137"/>
      <x:c r="F20" s="137"/>
      <x:c r="G20" s="137"/>
      <x:c r="H20" s="137"/>
      <x:c r="I20" s="137"/>
      <x:c r="J20" s="137"/>
      <x:c r="K20" s="149"/>
      <x:c r="L20" s="137"/>
      <x:c r="M20" s="154" t="str">
        <x:f>IF($B20="","",IFERROR(COUNTIFS($A$58:$A$76,$B20,$C$58:$C$76,"Required",$D$58:$D$76,"Pass")/COUNTIFS($A$58:$A$76,$B20,$C$58:$C$76,"Required"),0))</x:f>
      </x:c>
      <x:c r="N20" s="137"/>
      <x:c r="O20" s="153" t="str">
        <x:f>IF($B20="","",IF(L20="Blocked","Blocked",IF(AND(M20=1,N20="Approved"),"Complete",L20)))</x:f>
      </x:c>
      <x:c r="P20" s="137"/>
      <x:c r="Q20" s="138"/>
      <x:c r="R20" s="69"/>
    </x:row>
    <x:row r="21">
      <x:c r="A21" s="136"/>
      <x:c r="B21" s="137"/>
      <x:c r="C21" s="137"/>
      <x:c r="D21" s="137"/>
      <x:c r="E21" s="137"/>
      <x:c r="F21" s="137"/>
      <x:c r="G21" s="137"/>
      <x:c r="H21" s="137"/>
      <x:c r="I21" s="137"/>
      <x:c r="J21" s="137"/>
      <x:c r="K21" s="149"/>
      <x:c r="L21" s="137"/>
      <x:c r="M21" s="154" t="str">
        <x:f>IF($B21="","",IFERROR(COUNTIFS($A$58:$A$76,$B21,$C$58:$C$76,"Required",$D$58:$D$76,"Pass")/COUNTIFS($A$58:$A$76,$B21,$C$58:$C$76,"Required"),0))</x:f>
      </x:c>
      <x:c r="N21" s="137"/>
      <x:c r="O21" s="153" t="str">
        <x:f>IF($B21="","",IF(L21="Blocked","Blocked",IF(AND(M21=1,N21="Approved"),"Complete",L21)))</x:f>
      </x:c>
      <x:c r="P21" s="137"/>
      <x:c r="Q21" s="138"/>
      <x:c r="R21" s="69"/>
    </x:row>
    <x:row r="22">
      <x:c r="A22" s="136"/>
      <x:c r="B22" s="137"/>
      <x:c r="C22" s="137"/>
      <x:c r="D22" s="137"/>
      <x:c r="E22" s="137"/>
      <x:c r="F22" s="137"/>
      <x:c r="G22" s="137"/>
      <x:c r="H22" s="137"/>
      <x:c r="I22" s="137"/>
      <x:c r="J22" s="137"/>
      <x:c r="K22" s="149"/>
      <x:c r="L22" s="137"/>
      <x:c r="M22" s="154" t="str">
        <x:f>IF($B22="","",IFERROR(COUNTIFS($A$58:$A$76,$B22,$C$58:$C$76,"Required",$D$58:$D$76,"Pass")/COUNTIFS($A$58:$A$76,$B22,$C$58:$C$76,"Required"),0))</x:f>
      </x:c>
      <x:c r="N22" s="137"/>
      <x:c r="O22" s="153" t="str">
        <x:f>IF($B22="","",IF(L22="Blocked","Blocked",IF(AND(M22=1,N22="Approved"),"Complete",L22)))</x:f>
      </x:c>
      <x:c r="P22" s="137"/>
      <x:c r="Q22" s="138"/>
      <x:c r="R22" s="69"/>
    </x:row>
    <x:row r="23">
      <x:c r="A23" s="136"/>
      <x:c r="B23" s="137"/>
      <x:c r="C23" s="137"/>
      <x:c r="D23" s="137"/>
      <x:c r="E23" s="137"/>
      <x:c r="F23" s="137"/>
      <x:c r="G23" s="137"/>
      <x:c r="H23" s="137"/>
      <x:c r="I23" s="137"/>
      <x:c r="J23" s="137"/>
      <x:c r="K23" s="149"/>
      <x:c r="L23" s="137"/>
      <x:c r="M23" s="154" t="str">
        <x:f>IF($B23="","",IFERROR(COUNTIFS($A$58:$A$76,$B23,$C$58:$C$76,"Required",$D$58:$D$76,"Pass")/COUNTIFS($A$58:$A$76,$B23,$C$58:$C$76,"Required"),0))</x:f>
      </x:c>
      <x:c r="N23" s="137"/>
      <x:c r="O23" s="153" t="str">
        <x:f>IF($B23="","",IF(L23="Blocked","Blocked",IF(AND(M23=1,N23="Approved"),"Complete",L23)))</x:f>
      </x:c>
      <x:c r="P23" s="137"/>
      <x:c r="Q23" s="138"/>
      <x:c r="R23" s="69"/>
    </x:row>
    <x:row r="24">
      <x:c r="A24" s="136"/>
      <x:c r="B24" s="137"/>
      <x:c r="C24" s="137"/>
      <x:c r="D24" s="137"/>
      <x:c r="E24" s="137"/>
      <x:c r="F24" s="137"/>
      <x:c r="G24" s="137"/>
      <x:c r="H24" s="137"/>
      <x:c r="I24" s="137"/>
      <x:c r="J24" s="137"/>
      <x:c r="K24" s="149"/>
      <x:c r="L24" s="137"/>
      <x:c r="M24" s="154" t="str">
        <x:f>IF($B24="","",IFERROR(COUNTIFS($A$58:$A$76,$B24,$C$58:$C$76,"Required",$D$58:$D$76,"Pass")/COUNTIFS($A$58:$A$76,$B24,$C$58:$C$76,"Required"),0))</x:f>
      </x:c>
      <x:c r="N24" s="137"/>
      <x:c r="O24" s="153" t="str">
        <x:f>IF($B24="","",IF(L24="Blocked","Blocked",IF(AND(M24=1,N24="Approved"),"Complete",L24)))</x:f>
      </x:c>
      <x:c r="P24" s="137"/>
      <x:c r="Q24" s="138"/>
      <x:c r="R24" s="69"/>
    </x:row>
    <x:row r="25">
      <x:c r="A25" s="139"/>
      <x:c r="B25" s="140"/>
      <x:c r="C25" s="140"/>
      <x:c r="D25" s="140"/>
      <x:c r="E25" s="140"/>
      <x:c r="F25" s="140"/>
      <x:c r="G25" s="140"/>
      <x:c r="H25" s="140"/>
      <x:c r="I25" s="140"/>
      <x:c r="J25" s="140"/>
      <x:c r="K25" s="150"/>
      <x:c r="L25" s="140"/>
      <x:c r="M25" s="156" t="str">
        <x:f>IF($B25="","",IFERROR(COUNTIFS($A$58:$A$76,$B25,$C$58:$C$76,"Required",$D$58:$D$76,"Pass")/COUNTIFS($A$58:$A$76,$B25,$C$58:$C$76,"Required"),0))</x:f>
      </x:c>
      <x:c r="N25" s="140"/>
      <x:c r="O25" s="155" t="str">
        <x:f>IF($B25="","",IF(L25="Blocked","Blocked",IF(AND(M25=1,N25="Approved"),"Complete",L25)))</x:f>
      </x:c>
      <x:c r="P25" s="140"/>
      <x:c r="Q25" s="141"/>
      <x:c r="R25" s="69"/>
    </x:row>
    <x:row r="28">
      <x:c r="A28" s="223" t="str">
        <x:v>AS-IS / SOURCE — EDITABLE COMPONENT TABLE</x:v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  <x:c r="K28" s="223"/>
      <x:c r="L28" s="223"/>
      <x:c r="M28" s="226" t="str">
        <x:v>MIGRATION METHOD</x:v>
      </x:c>
      <x:c r="N28" s="226"/>
      <x:c r="O28" s="226"/>
      <x:c r="P28" s="226"/>
      <x:c r="Q28" s="230" t="str">
        <x:v>TO-BE / TARGET — EDITABLE COMPONENT TABLE</x:v>
      </x:c>
      <x:c r="R28" s="230"/>
      <x:c r="S28" s="230"/>
      <x:c r="T28" s="230"/>
      <x:c r="U28" s="230"/>
      <x:c r="V28" s="230"/>
      <x:c r="W28" s="230"/>
      <x:c r="X28" s="230"/>
      <x:c r="Y28" s="230"/>
      <x:c r="Z28" s="230"/>
      <x:c r="AA28" s="230"/>
      <x:c r="AB28" s="230"/>
    </x:row>
    <x:row r="29" ht="34" customHeight="1">
      <x:c r="A29" s="205" t="str">
        <x:v>Workload ID</x:v>
      </x:c>
      <x:c r="B29" s="206" t="str">
        <x:v>Source Component / Host</x:v>
      </x:c>
      <x:c r="C29" s="206" t="str">
        <x:v>Source Platform / Location</x:v>
      </x:c>
      <x:c r="D29" s="206" t="str">
        <x:v>Source Environment</x:v>
      </x:c>
      <x:c r="E29" s="206" t="str">
        <x:v>Source OS / Runtime</x:v>
      </x:c>
      <x:c r="F29" s="206" t="str">
        <x:v>IP</x:v>
      </x:c>
      <x:c r="G29" s="206" t="str">
        <x:v>Source Database / Data Store</x:v>
      </x:c>
      <x:c r="H29" s="206" t="str">
        <x:v>Source Network / Endpoint</x:v>
      </x:c>
      <x:c r="I29" s="206" t="str">
        <x:v>Source CPU / Capacity</x:v>
      </x:c>
      <x:c r="J29" s="207" t="str">
        <x:v>Source Memory</x:v>
      </x:c>
      <x:c r="K29" s="232" t="str">
        <x:v>Source Storage</x:v>
      </x:c>
      <x:c r="L29" s="205" t="str">
        <x:v>Comments</x:v>
      </x:c>
      <x:c r="M29" s="206"/>
      <x:c r="N29" s="206"/>
      <x:c r="O29" s="206"/>
      <x:c r="P29" s="206"/>
      <x:c r="Q29" s="206" t="str">
        <x:v>Workload ID</x:v>
      </x:c>
      <x:c r="R29" s="206" t="str">
        <x:v>Target Component / Host</x:v>
      </x:c>
      <x:c r="S29" s="206" t="str">
        <x:v>Target Platform / Location</x:v>
      </x:c>
      <x:c r="T29" s="206" t="str">
        <x:v>Target Environment</x:v>
      </x:c>
      <x:c r="U29" s="207" t="str">
        <x:v>Target OS / Runtime</x:v>
      </x:c>
      <x:c r="V29" s="246" t="str">
        <x:v>IP</x:v>
      </x:c>
      <x:c r="W29" s="246" t="str">
        <x:v>Target Database / Data Store</x:v>
      </x:c>
      <x:c r="X29" s="246" t="str">
        <x:v>Target Network / Endpoint</x:v>
      </x:c>
      <x:c r="Y29" s="246" t="str">
        <x:v>Target CPU / Capacity</x:v>
      </x:c>
      <x:c r="Z29" s="246" t="str">
        <x:v>Target Memory</x:v>
      </x:c>
      <x:c r="AA29" s="246" t="str">
        <x:v>Target Storage</x:v>
      </x:c>
      <x:c r="AB29" s="246" t="str">
        <x:v>Comments</x:v>
      </x:c>
    </x:row>
    <x:row r="30" ht="25" customHeight="1">
      <x:c r="A30" s="234" t="str">
        <x:v>APP-014</x:v>
      </x:c>
      <x:c r="B30" s="235" t="str">
        <x:v>Customer Billing Web</x:v>
      </x:c>
      <x:c r="C30" s="235" t="str">
        <x:v>Primary Data Center</x:v>
      </x:c>
      <x:c r="D30" s="235" t="str">
        <x:v>PROD</x:v>
      </x:c>
      <x:c r="E30" s="235" t="str">
        <x:v>Linux</x:v>
      </x:c>
      <x:c r="F30" s="235" t="str">
        <x:v>192.0.2.10</x:v>
      </x:c>
      <x:c r="G30" s="235" t="str">
        <x:v>N/A</x:v>
      </x:c>
      <x:c r="H30" s="235" t="str">
        <x:v>prod-billing-source.example.internal</x:v>
      </x:c>
      <x:c r="I30" s="235" t="n">
        <x:v>4</x:v>
      </x:c>
      <x:c r="J30" s="236" t="str">
        <x:v>16 GB</x:v>
      </x:c>
      <x:c r="K30" s="232" t="str">
        <x:v>120 GB</x:v>
      </x:c>
      <x:c r="L30" s="234"/>
      <x:c r="M30" s="235"/>
      <x:c r="N30" s="235"/>
      <x:c r="O30" s="235"/>
      <x:c r="P30" s="235"/>
      <x:c r="Q30" s="235" t="str">
        <x:v>APP-014</x:v>
      </x:c>
      <x:c r="R30" s="235" t="str">
        <x:v>Target Web Component</x:v>
      </x:c>
      <x:c r="S30" s="235" t="str">
        <x:v>Target Platform / Location</x:v>
      </x:c>
      <x:c r="T30" s="235" t="str">
        <x:v>PROD</x:v>
      </x:c>
      <x:c r="U30" s="236" t="str">
        <x:v>Managed / Linux</x:v>
      </x:c>
      <x:c r="V30" s="233" t="str">
        <x:v>198.51.100.10</x:v>
      </x:c>
      <x:c r="W30" s="233" t="str">
        <x:v>N/A</x:v>
      </x:c>
      <x:c r="X30" s="233" t="str">
        <x:v>prod-billing-target-web.example.internal</x:v>
      </x:c>
      <x:c r="Y30" s="233" t="n">
        <x:v>4</x:v>
      </x:c>
      <x:c r="Z30" s="233" t="str">
        <x:v>16 GB</x:v>
      </x:c>
      <x:c r="AA30" s="233" t="str">
        <x:v>120 GB</x:v>
      </x:c>
      <x:c r="AB30" s="233"/>
    </x:row>
    <x:row r="31" ht="25" customHeight="1">
      <x:c r="A31" s="237" t="str">
        <x:v>APP-014</x:v>
      </x:c>
      <x:c r="B31" s="238" t="str">
        <x:v>Customer Billing App</x:v>
      </x:c>
      <x:c r="C31" s="238" t="str">
        <x:v>Primary Data Center</x:v>
      </x:c>
      <x:c r="D31" s="238" t="str">
        <x:v>PROD</x:v>
      </x:c>
      <x:c r="E31" s="238" t="str">
        <x:v>Linux / Runtime</x:v>
      </x:c>
      <x:c r="F31" s="238" t="str">
        <x:v>192.0.2.11</x:v>
      </x:c>
      <x:c r="G31" s="238" t="str">
        <x:v>N/A</x:v>
      </x:c>
      <x:c r="H31" s="238" t="str">
        <x:v>prod-billing-app.example.internal</x:v>
      </x:c>
      <x:c r="I31" s="238" t="n">
        <x:v>8</x:v>
      </x:c>
      <x:c r="J31" s="239" t="str">
        <x:v>32 GB</x:v>
      </x:c>
      <x:c r="K31" s="232" t="str">
        <x:v>250 GB</x:v>
      </x:c>
      <x:c r="L31" s="237"/>
      <x:c r="M31" s="238"/>
      <x:c r="N31" s="238"/>
      <x:c r="O31" s="238"/>
      <x:c r="P31" s="238"/>
      <x:c r="Q31" s="238" t="str">
        <x:v>APP-014</x:v>
      </x:c>
      <x:c r="R31" s="238" t="str">
        <x:v>Target App Component</x:v>
      </x:c>
      <x:c r="S31" s="238" t="str">
        <x:v>Target Platform / Location</x:v>
      </x:c>
      <x:c r="T31" s="238" t="str">
        <x:v>PROD</x:v>
      </x:c>
      <x:c r="U31" s="239" t="str">
        <x:v>Managed Runtime</x:v>
      </x:c>
      <x:c r="V31" s="233" t="str">
        <x:v>198.51.100.11</x:v>
      </x:c>
      <x:c r="W31" s="233" t="str">
        <x:v>N/A</x:v>
      </x:c>
      <x:c r="X31" s="233" t="str">
        <x:v>prod-billing-target-app.example.internal</x:v>
      </x:c>
      <x:c r="Y31" s="233" t="n">
        <x:v>8</x:v>
      </x:c>
      <x:c r="Z31" s="233" t="str">
        <x:v>32 GB</x:v>
      </x:c>
      <x:c r="AA31" s="233" t="str">
        <x:v>250 GB</x:v>
      </x:c>
      <x:c r="AB31" s="233"/>
    </x:row>
    <x:row r="32" ht="25" customHeight="1">
      <x:c r="A32" s="237" t="str">
        <x:v>APP-014</x:v>
      </x:c>
      <x:c r="B32" s="238" t="str">
        <x:v>Customer Billing Database</x:v>
      </x:c>
      <x:c r="C32" s="238" t="str">
        <x:v>Primary Data Center</x:v>
      </x:c>
      <x:c r="D32" s="238" t="str">
        <x:v>PROD</x:v>
      </x:c>
      <x:c r="E32" s="238" t="str">
        <x:v>Linux / Database Platform</x:v>
      </x:c>
      <x:c r="F32" s="238" t="str">
        <x:v>192.0.2.12</x:v>
      </x:c>
      <x:c r="G32" s="238" t="str">
        <x:v>Enterprise RDBMS</x:v>
      </x:c>
      <x:c r="H32" s="238" t="str">
        <x:v>prod-billing-db.example.internal</x:v>
      </x:c>
      <x:c r="I32" s="238" t="n">
        <x:v>8</x:v>
      </x:c>
      <x:c r="J32" s="239" t="str">
        <x:v>32 GB</x:v>
      </x:c>
      <x:c r="K32" s="232" t="str">
        <x:v>750 GB</x:v>
      </x:c>
      <x:c r="L32" s="237"/>
      <x:c r="M32" s="238"/>
      <x:c r="N32" s="238"/>
      <x:c r="O32" s="238"/>
      <x:c r="P32" s="238"/>
      <x:c r="Q32" s="238" t="str">
        <x:v>APP-014</x:v>
      </x:c>
      <x:c r="R32" s="238" t="str">
        <x:v>Target Database</x:v>
      </x:c>
      <x:c r="S32" s="238" t="str">
        <x:v>Target Platform / Location</x:v>
      </x:c>
      <x:c r="T32" s="238" t="str">
        <x:v>PROD</x:v>
      </x:c>
      <x:c r="U32" s="239" t="str">
        <x:v>Managed Database Platform</x:v>
      </x:c>
      <x:c r="V32" s="233" t="str">
        <x:v>198.51.100.12</x:v>
      </x:c>
      <x:c r="W32" s="233" t="str">
        <x:v>Managed relational database</x:v>
      </x:c>
      <x:c r="X32" s="233" t="str">
        <x:v>prod-billing-target-db.example.internal</x:v>
      </x:c>
      <x:c r="Y32" s="233" t="n">
        <x:v>8</x:v>
      </x:c>
      <x:c r="Z32" s="233" t="str">
        <x:v>32 GB</x:v>
      </x:c>
      <x:c r="AA32" s="233" t="str">
        <x:v>750 GB</x:v>
      </x:c>
      <x:c r="AB32" s="233"/>
    </x:row>
    <x:row r="33" ht="25" customHeight="1">
      <x:c r="A33" s="240"/>
      <x:c r="B33" s="241"/>
      <x:c r="C33" s="241"/>
      <x:c r="D33" s="241"/>
      <x:c r="E33" s="241"/>
      <x:c r="F33" s="241"/>
      <x:c r="G33" s="241"/>
      <x:c r="H33" s="241"/>
      <x:c r="I33" s="241"/>
      <x:c r="J33" s="242"/>
      <x:c r="K33" s="232"/>
      <x:c r="L33" s="240"/>
      <x:c r="M33" s="241"/>
      <x:c r="N33" s="241"/>
      <x:c r="O33" s="241"/>
      <x:c r="P33" s="241"/>
      <x:c r="Q33" s="241"/>
      <x:c r="R33" s="241"/>
      <x:c r="S33" s="241"/>
      <x:c r="T33" s="241"/>
      <x:c r="U33" s="242"/>
      <x:c r="V33" s="233"/>
      <x:c r="W33" s="233"/>
      <x:c r="X33" s="233"/>
      <x:c r="Y33" s="233"/>
      <x:c r="Z33" s="233"/>
      <x:c r="AA33" s="233"/>
      <x:c r="AB33" s="233"/>
    </x:row>
    <x:row r="34" ht="25" customHeight="1">
      <x:c r="A34" s="240"/>
      <x:c r="B34" s="241"/>
      <x:c r="C34" s="241"/>
      <x:c r="D34" s="241"/>
      <x:c r="E34" s="241"/>
      <x:c r="F34" s="241"/>
      <x:c r="G34" s="241"/>
      <x:c r="H34" s="241"/>
      <x:c r="I34" s="241"/>
      <x:c r="J34" s="242"/>
      <x:c r="K34" s="232"/>
      <x:c r="L34" s="240"/>
      <x:c r="M34" s="241"/>
      <x:c r="N34" s="241"/>
      <x:c r="O34" s="241"/>
      <x:c r="P34" s="241"/>
      <x:c r="Q34" s="241"/>
      <x:c r="R34" s="241"/>
      <x:c r="S34" s="241"/>
      <x:c r="T34" s="241"/>
      <x:c r="U34" s="242"/>
      <x:c r="V34" s="233"/>
      <x:c r="W34" s="233"/>
      <x:c r="X34" s="233"/>
      <x:c r="Y34" s="233"/>
      <x:c r="Z34" s="233"/>
      <x:c r="AA34" s="233"/>
      <x:c r="AB34" s="233"/>
    </x:row>
    <x:row r="35" ht="25" customHeight="1">
      <x:c r="A35" s="240"/>
      <x:c r="B35" s="241"/>
      <x:c r="C35" s="241"/>
      <x:c r="D35" s="241"/>
      <x:c r="E35" s="241"/>
      <x:c r="F35" s="241"/>
      <x:c r="G35" s="241"/>
      <x:c r="H35" s="241"/>
      <x:c r="I35" s="241"/>
      <x:c r="J35" s="242"/>
      <x:c r="K35" s="232"/>
      <x:c r="L35" s="240"/>
      <x:c r="M35" s="241"/>
      <x:c r="N35" s="241"/>
      <x:c r="O35" s="241"/>
      <x:c r="P35" s="241"/>
      <x:c r="Q35" s="241"/>
      <x:c r="R35" s="241"/>
      <x:c r="S35" s="241"/>
      <x:c r="T35" s="241"/>
      <x:c r="U35" s="242"/>
      <x:c r="V35" s="233"/>
      <x:c r="W35" s="233"/>
      <x:c r="X35" s="233"/>
      <x:c r="Y35" s="233"/>
      <x:c r="Z35" s="233"/>
      <x:c r="AA35" s="233"/>
      <x:c r="AB35" s="233"/>
    </x:row>
    <x:row r="36" ht="25" customHeight="1">
      <x:c r="A36" s="240"/>
      <x:c r="B36" s="241"/>
      <x:c r="C36" s="241"/>
      <x:c r="D36" s="241"/>
      <x:c r="E36" s="241"/>
      <x:c r="F36" s="241"/>
      <x:c r="G36" s="241"/>
      <x:c r="H36" s="241"/>
      <x:c r="I36" s="241"/>
      <x:c r="J36" s="242"/>
      <x:c r="K36" s="232"/>
      <x:c r="L36" s="240"/>
      <x:c r="M36" s="241"/>
      <x:c r="N36" s="241"/>
      <x:c r="O36" s="241"/>
      <x:c r="P36" s="241"/>
      <x:c r="Q36" s="241"/>
      <x:c r="R36" s="241"/>
      <x:c r="S36" s="241"/>
      <x:c r="T36" s="241"/>
      <x:c r="U36" s="242"/>
      <x:c r="V36" s="233"/>
      <x:c r="W36" s="233"/>
      <x:c r="X36" s="233"/>
      <x:c r="Y36" s="233"/>
      <x:c r="Z36" s="233"/>
      <x:c r="AA36" s="233"/>
      <x:c r="AB36" s="233"/>
    </x:row>
    <x:row r="37" ht="25" customHeight="1">
      <x:c r="A37" s="240"/>
      <x:c r="B37" s="241"/>
      <x:c r="C37" s="241"/>
      <x:c r="D37" s="241"/>
      <x:c r="E37" s="241"/>
      <x:c r="F37" s="241"/>
      <x:c r="G37" s="241"/>
      <x:c r="H37" s="241"/>
      <x:c r="I37" s="241"/>
      <x:c r="J37" s="242"/>
      <x:c r="K37" s="232"/>
      <x:c r="L37" s="240"/>
      <x:c r="M37" s="241"/>
      <x:c r="N37" s="241"/>
      <x:c r="O37" s="241"/>
      <x:c r="P37" s="241"/>
      <x:c r="Q37" s="241"/>
      <x:c r="R37" s="241"/>
      <x:c r="S37" s="241"/>
      <x:c r="T37" s="241"/>
      <x:c r="U37" s="242"/>
      <x:c r="V37" s="233"/>
      <x:c r="W37" s="233"/>
      <x:c r="X37" s="233"/>
      <x:c r="Y37" s="233"/>
      <x:c r="Z37" s="233"/>
      <x:c r="AA37" s="233"/>
      <x:c r="AB37" s="233"/>
    </x:row>
    <x:row r="38" ht="25" customHeight="1">
      <x:c r="A38" s="240"/>
      <x:c r="B38" s="241"/>
      <x:c r="C38" s="241"/>
      <x:c r="D38" s="241"/>
      <x:c r="E38" s="241"/>
      <x:c r="F38" s="241"/>
      <x:c r="G38" s="241"/>
      <x:c r="H38" s="241"/>
      <x:c r="I38" s="241"/>
      <x:c r="J38" s="242"/>
      <x:c r="K38" s="232"/>
      <x:c r="L38" s="240"/>
      <x:c r="M38" s="241"/>
      <x:c r="N38" s="241"/>
      <x:c r="O38" s="241"/>
      <x:c r="P38" s="241"/>
      <x:c r="Q38" s="241"/>
      <x:c r="R38" s="241"/>
      <x:c r="S38" s="241"/>
      <x:c r="T38" s="241"/>
      <x:c r="U38" s="242"/>
      <x:c r="V38" s="233"/>
      <x:c r="W38" s="233"/>
      <x:c r="X38" s="233"/>
      <x:c r="Y38" s="233"/>
      <x:c r="Z38" s="233"/>
      <x:c r="AA38" s="233"/>
      <x:c r="AB38" s="233"/>
    </x:row>
    <x:row r="39" ht="25" customHeight="1">
      <x:c r="A39" s="240"/>
      <x:c r="B39" s="241"/>
      <x:c r="C39" s="241"/>
      <x:c r="D39" s="241"/>
      <x:c r="E39" s="241"/>
      <x:c r="F39" s="241"/>
      <x:c r="G39" s="241"/>
      <x:c r="H39" s="241"/>
      <x:c r="I39" s="241"/>
      <x:c r="J39" s="242"/>
      <x:c r="K39" s="232"/>
      <x:c r="L39" s="240"/>
      <x:c r="M39" s="241"/>
      <x:c r="N39" s="241"/>
      <x:c r="O39" s="241"/>
      <x:c r="P39" s="241"/>
      <x:c r="Q39" s="241"/>
      <x:c r="R39" s="241"/>
      <x:c r="S39" s="241"/>
      <x:c r="T39" s="241"/>
      <x:c r="U39" s="242"/>
      <x:c r="V39" s="233"/>
      <x:c r="W39" s="233"/>
      <x:c r="X39" s="233"/>
      <x:c r="Y39" s="233"/>
      <x:c r="Z39" s="233"/>
      <x:c r="AA39" s="233"/>
      <x:c r="AB39" s="233"/>
    </x:row>
    <x:row r="40" ht="25" customHeight="1">
      <x:c r="A40" s="243"/>
      <x:c r="B40" s="244"/>
      <x:c r="C40" s="244"/>
      <x:c r="D40" s="244"/>
      <x:c r="E40" s="244"/>
      <x:c r="F40" s="244"/>
      <x:c r="G40" s="244"/>
      <x:c r="H40" s="244"/>
      <x:c r="I40" s="244"/>
      <x:c r="J40" s="245"/>
      <x:c r="K40" s="232"/>
      <x:c r="L40" s="243"/>
      <x:c r="M40" s="244"/>
      <x:c r="N40" s="244"/>
      <x:c r="O40" s="244"/>
      <x:c r="P40" s="244"/>
      <x:c r="Q40" s="244"/>
      <x:c r="R40" s="244"/>
      <x:c r="S40" s="244"/>
      <x:c r="T40" s="244"/>
      <x:c r="U40" s="245"/>
      <x:c r="V40" s="233"/>
      <x:c r="W40" s="233"/>
      <x:c r="X40" s="233"/>
      <x:c r="Y40" s="233"/>
      <x:c r="Z40" s="233"/>
      <x:c r="AA40" s="233"/>
      <x:c r="AB40" s="233"/>
    </x:row>
    <x:row r="43">
      <x:c r="A43" s="158" t="str">
        <x:v>MIGRATION PLANNING / EXECUTION — EDITABLE TASK TABLE</x:v>
      </x:c>
      <x:c r="B43" s="158"/>
      <x:c r="C43" s="158"/>
      <x:c r="D43" s="158"/>
      <x:c r="E43" s="158"/>
      <x:c r="F43" s="158"/>
      <x:c r="G43" s="158"/>
      <x:c r="H43" s="158"/>
      <x:c r="I43" s="158"/>
      <x:c r="J43" s="158"/>
      <x:c r="K43" s="158"/>
      <x:c r="L43" s="158"/>
      <x:c r="M43" s="158"/>
      <x:c r="N43" s="158"/>
      <x:c r="O43" s="158"/>
    </x:row>
    <x:row r="44">
      <x:c r="A44" s="112" t="str">
        <x:v>Workload ID</x:v>
      </x:c>
      <x:c r="B44" s="113" t="str">
        <x:v>Sequence #</x:v>
      </x:c>
      <x:c r="C44" s="113" t="str">
        <x:v>Phase</x:v>
      </x:c>
      <x:c r="D44" s="113" t="str">
        <x:v>Task / Activity</x:v>
      </x:c>
      <x:c r="E44" s="113" t="str">
        <x:v>Owner</x:v>
      </x:c>
      <x:c r="F44" s="113" t="str">
        <x:v>Predecessor / Dependency</x:v>
      </x:c>
      <x:c r="G44" s="113" t="str">
        <x:v>Planned Start</x:v>
      </x:c>
      <x:c r="H44" s="113" t="str">
        <x:v>Planned End</x:v>
      </x:c>
      <x:c r="I44" s="113" t="str">
        <x:v>Actual Start</x:v>
      </x:c>
      <x:c r="J44" s="113" t="str">
        <x:v>Actual End</x:v>
      </x:c>
      <x:c r="K44" s="113" t="str">
        <x:v>Planned Duration (min)</x:v>
      </x:c>
      <x:c r="L44" s="113" t="str">
        <x:v>Actual Duration (min)</x:v>
      </x:c>
      <x:c r="M44" s="113" t="str">
        <x:v>Schedule Variance (min)</x:v>
      </x:c>
      <x:c r="N44" s="113" t="str">
        <x:v>Status</x:v>
      </x:c>
      <x:c r="O44" s="114" t="str">
        <x:v>Evidence / Issue Ref</x:v>
      </x:c>
    </x:row>
    <x:row r="45">
      <x:c r="A45" s="142" t="str">
        <x:v>APP-014</x:v>
      </x:c>
      <x:c r="B45" s="143" t="n">
        <x:v>1</x:v>
      </x:c>
      <x:c r="C45" s="143" t="str">
        <x:v>Readiness</x:v>
      </x:c>
      <x:c r="D45" s="143" t="str">
        <x:v>Confirm prerequisites, dependencies and approved window</x:v>
      </x:c>
      <x:c r="E45" s="143" t="str">
        <x:v>Cutover Manager</x:v>
      </x:c>
      <x:c r="F45" s="143" t="str"/>
      <x:c r="G45" s="170"/>
      <x:c r="H45" s="170"/>
      <x:c r="I45" s="170"/>
      <x:c r="J45" s="170"/>
      <x:c r="K45" s="151" t="str">
        <x:f>IF(OR(G45="",H45=""),"",ROUND((H45-G45)*1440,0))</x:f>
      </x:c>
      <x:c r="L45" s="151" t="str">
        <x:f>IF(OR(I45="",J45=""),"",ROUND((J45-I45)*1440,0))</x:f>
      </x:c>
      <x:c r="M45" s="151" t="str">
        <x:f>IF(OR(K45="",L45=""),"",L45-K45)</x:f>
      </x:c>
      <x:c r="N45" s="143" t="str">
        <x:v>Ready</x:v>
      </x:c>
      <x:c r="O45" s="144" t="str">
        <x:v>SAMPLE</x:v>
      </x:c>
    </x:row>
    <x:row r="46">
      <x:c r="A46" s="164" t="str">
        <x:v>APP-014</x:v>
      </x:c>
      <x:c r="B46" s="165" t="n">
        <x:v>2</x:v>
      </x:c>
      <x:c r="C46" s="165" t="str">
        <x:v>Backup / Recovery</x:v>
      </x:c>
      <x:c r="D46" s="165" t="str">
        <x:v>Confirm backup and recoverable point</x:v>
      </x:c>
      <x:c r="E46" s="165" t="str">
        <x:v>Data / Platform Team</x:v>
      </x:c>
      <x:c r="F46" s="165" t="str"/>
      <x:c r="G46" s="171"/>
      <x:c r="H46" s="171"/>
      <x:c r="I46" s="171"/>
      <x:c r="J46" s="171"/>
      <x:c r="K46" s="153" t="str">
        <x:f>IF(OR(G46="",H46=""),"",ROUND((H46-G46)*1440,0))</x:f>
      </x:c>
      <x:c r="L46" s="153" t="str">
        <x:f>IF(OR(I46="",J46=""),"",ROUND((J46-I46)*1440,0))</x:f>
      </x:c>
      <x:c r="M46" s="153" t="str">
        <x:f>IF(OR(K46="",L46=""),"",L46-K46)</x:f>
      </x:c>
      <x:c r="N46" s="165" t="str">
        <x:v>Ready</x:v>
      </x:c>
      <x:c r="O46" s="166" t="str">
        <x:v>SAMPLE</x:v>
      </x:c>
    </x:row>
    <x:row r="47">
      <x:c r="A47" s="164" t="str">
        <x:v>APP-014</x:v>
      </x:c>
      <x:c r="B47" s="165" t="n">
        <x:v>3</x:v>
      </x:c>
      <x:c r="C47" s="165" t="str">
        <x:v>Final Sync</x:v>
      </x:c>
      <x:c r="D47" s="165" t="str">
        <x:v>Complete final replication / synchronization</x:v>
      </x:c>
      <x:c r="E47" s="165" t="str">
        <x:v>Data Migration Team</x:v>
      </x:c>
      <x:c r="F47" s="165" t="str"/>
      <x:c r="G47" s="171"/>
      <x:c r="H47" s="171"/>
      <x:c r="I47" s="171"/>
      <x:c r="J47" s="171"/>
      <x:c r="K47" s="153" t="str">
        <x:f>IF(OR(G47="",H47=""),"",ROUND((H47-G47)*1440,0))</x:f>
      </x:c>
      <x:c r="L47" s="153" t="str">
        <x:f>IF(OR(I47="",J47=""),"",ROUND((J47-I47)*1440,0))</x:f>
      </x:c>
      <x:c r="M47" s="153" t="str">
        <x:f>IF(OR(K47="",L47=""),"",L47-K47)</x:f>
      </x:c>
      <x:c r="N47" s="165" t="str">
        <x:v>Ready</x:v>
      </x:c>
      <x:c r="O47" s="166" t="str">
        <x:v>SAMPLE</x:v>
      </x:c>
    </x:row>
    <x:row r="48">
      <x:c r="A48" s="164" t="str">
        <x:v>APP-014</x:v>
      </x:c>
      <x:c r="B48" s="165" t="n">
        <x:v>4</x:v>
      </x:c>
      <x:c r="C48" s="165" t="str">
        <x:v>Quiesce / Stop</x:v>
      </x:c>
      <x:c r="D48" s="165" t="str">
        <x:v>Quiesce source writes or stop services as approved</x:v>
      </x:c>
      <x:c r="E48" s="165" t="str">
        <x:v>Application Team</x:v>
      </x:c>
      <x:c r="F48" s="165" t="str"/>
      <x:c r="G48" s="171"/>
      <x:c r="H48" s="171"/>
      <x:c r="I48" s="171"/>
      <x:c r="J48" s="171"/>
      <x:c r="K48" s="153" t="str">
        <x:f>IF(OR(G48="",H48=""),"",ROUND((H48-G48)*1440,0))</x:f>
      </x:c>
      <x:c r="L48" s="153" t="str">
        <x:f>IF(OR(I48="",J48=""),"",ROUND((J48-I48)*1440,0))</x:f>
      </x:c>
      <x:c r="M48" s="153" t="str">
        <x:f>IF(OR(K48="",L48=""),"",L48-K48)</x:f>
      </x:c>
      <x:c r="N48" s="165" t="str">
        <x:v>Ready</x:v>
      </x:c>
      <x:c r="O48" s="166" t="str">
        <x:v>SAMPLE</x:v>
      </x:c>
    </x:row>
    <x:row r="49">
      <x:c r="A49" s="164" t="str">
        <x:v>APP-014</x:v>
      </x:c>
      <x:c r="B49" s="165" t="n">
        <x:v>5</x:v>
      </x:c>
      <x:c r="C49" s="165" t="str">
        <x:v>Activate Target</x:v>
      </x:c>
      <x:c r="D49" s="165" t="str">
        <x:v>Activate target components and endpoints</x:v>
      </x:c>
      <x:c r="E49" s="165" t="str">
        <x:v>Platform Team</x:v>
      </x:c>
      <x:c r="F49" s="165" t="str"/>
      <x:c r="G49" s="171"/>
      <x:c r="H49" s="171"/>
      <x:c r="I49" s="171"/>
      <x:c r="J49" s="171"/>
      <x:c r="K49" s="153" t="str">
        <x:f>IF(OR(G49="",H49=""),"",ROUND((H49-G49)*1440,0))</x:f>
      </x:c>
      <x:c r="L49" s="153" t="str">
        <x:f>IF(OR(I49="",J49=""),"",ROUND((J49-I49)*1440,0))</x:f>
      </x:c>
      <x:c r="M49" s="153" t="str">
        <x:f>IF(OR(K49="",L49=""),"",L49-K49)</x:f>
      </x:c>
      <x:c r="N49" s="165" t="str">
        <x:v>Ready</x:v>
      </x:c>
      <x:c r="O49" s="166" t="str">
        <x:v>SAMPLE</x:v>
      </x:c>
    </x:row>
    <x:row r="50">
      <x:c r="A50" s="164" t="str">
        <x:v>APP-014</x:v>
      </x:c>
      <x:c r="B50" s="165" t="n">
        <x:v>6</x:v>
      </x:c>
      <x:c r="C50" s="165" t="str">
        <x:v>Network / DNS</x:v>
      </x:c>
      <x:c r="D50" s="165" t="str">
        <x:v>Execute approved endpoint / routing changes if applicable</x:v>
      </x:c>
      <x:c r="E50" s="165" t="str">
        <x:v>Network Team</x:v>
      </x:c>
      <x:c r="F50" s="165" t="str"/>
      <x:c r="G50" s="171"/>
      <x:c r="H50" s="171"/>
      <x:c r="I50" s="171"/>
      <x:c r="J50" s="171"/>
      <x:c r="K50" s="153" t="str">
        <x:f>IF(OR(G50="",H50=""),"",ROUND((H50-G50)*1440,0))</x:f>
      </x:c>
      <x:c r="L50" s="153" t="str">
        <x:f>IF(OR(I50="",J50=""),"",ROUND((J50-I50)*1440,0))</x:f>
      </x:c>
      <x:c r="M50" s="153" t="str">
        <x:f>IF(OR(K50="",L50=""),"",L50-K50)</x:f>
      </x:c>
      <x:c r="N50" s="165" t="str">
        <x:v>Ready</x:v>
      </x:c>
      <x:c r="O50" s="166" t="str">
        <x:v>SAMPLE</x:v>
      </x:c>
    </x:row>
    <x:row r="51">
      <x:c r="A51" s="164" t="str">
        <x:v>APP-014</x:v>
      </x:c>
      <x:c r="B51" s="165" t="n">
        <x:v>7</x:v>
      </x:c>
      <x:c r="C51" s="165" t="str">
        <x:v>Technical Validate</x:v>
      </x:c>
      <x:c r="D51" s="165" t="str">
        <x:v>Perform technical and application smoke tests</x:v>
      </x:c>
      <x:c r="E51" s="165" t="str">
        <x:v>Technical Lead</x:v>
      </x:c>
      <x:c r="F51" s="165" t="str"/>
      <x:c r="G51" s="171"/>
      <x:c r="H51" s="171"/>
      <x:c r="I51" s="171"/>
      <x:c r="J51" s="171"/>
      <x:c r="K51" s="153" t="str">
        <x:f>IF(OR(G51="",H51=""),"",ROUND((H51-G51)*1440,0))</x:f>
      </x:c>
      <x:c r="L51" s="153" t="str">
        <x:f>IF(OR(I51="",J51=""),"",ROUND((J51-I51)*1440,0))</x:f>
      </x:c>
      <x:c r="M51" s="153" t="str">
        <x:f>IF(OR(K51="",L51=""),"",L51-K51)</x:f>
      </x:c>
      <x:c r="N51" s="165" t="str">
        <x:v>Ready</x:v>
      </x:c>
      <x:c r="O51" s="166" t="str">
        <x:v>SAMPLE</x:v>
      </x:c>
    </x:row>
    <x:row r="52">
      <x:c r="A52" s="164" t="str">
        <x:v>APP-014</x:v>
      </x:c>
      <x:c r="B52" s="165" t="n">
        <x:v>8</x:v>
      </x:c>
      <x:c r="C52" s="165" t="str">
        <x:v>Business Validate</x:v>
      </x:c>
      <x:c r="D52" s="165" t="str">
        <x:v>Perform business validation</x:v>
      </x:c>
      <x:c r="E52" s="165" t="str">
        <x:v>Business Owner</x:v>
      </x:c>
      <x:c r="F52" s="165" t="str"/>
      <x:c r="G52" s="171"/>
      <x:c r="H52" s="171"/>
      <x:c r="I52" s="171"/>
      <x:c r="J52" s="171"/>
      <x:c r="K52" s="153" t="str">
        <x:f>IF(OR(G52="",H52=""),"",ROUND((H52-G52)*1440,0))</x:f>
      </x:c>
      <x:c r="L52" s="153" t="str">
        <x:f>IF(OR(I52="",J52=""),"",ROUND((J52-I52)*1440,0))</x:f>
      </x:c>
      <x:c r="M52" s="153" t="str">
        <x:f>IF(OR(K52="",L52=""),"",L52-K52)</x:f>
      </x:c>
      <x:c r="N52" s="165" t="str">
        <x:v>Ready</x:v>
      </x:c>
      <x:c r="O52" s="166" t="str">
        <x:v>SAMPLE</x:v>
      </x:c>
    </x:row>
    <x:row r="53">
      <x:c r="A53" s="164" t="str">
        <x:v>APP-014</x:v>
      </x:c>
      <x:c r="B53" s="165" t="n">
        <x:v>9</x:v>
      </x:c>
      <x:c r="C53" s="165" t="str">
        <x:v>Decision</x:v>
      </x:c>
      <x:c r="D53" s="165" t="str">
        <x:v>Confirm operational acceptance / rollback decision</x:v>
      </x:c>
      <x:c r="E53" s="165" t="str">
        <x:v>Decision Authority</x:v>
      </x:c>
      <x:c r="F53" s="165" t="str"/>
      <x:c r="G53" s="171"/>
      <x:c r="H53" s="171"/>
      <x:c r="I53" s="171"/>
      <x:c r="J53" s="171"/>
      <x:c r="K53" s="153" t="str">
        <x:f>IF(OR(G53="",H53=""),"",ROUND((H53-G53)*1440,0))</x:f>
      </x:c>
      <x:c r="L53" s="153" t="str">
        <x:f>IF(OR(I53="",J53=""),"",ROUND((J53-I53)*1440,0))</x:f>
      </x:c>
      <x:c r="M53" s="153" t="str">
        <x:f>IF(OR(K53="",L53=""),"",L53-K53)</x:f>
      </x:c>
      <x:c r="N53" s="165" t="str">
        <x:v>Ready</x:v>
      </x:c>
      <x:c r="O53" s="166" t="str">
        <x:v>SAMPLE</x:v>
      </x:c>
    </x:row>
    <x:row r="54">
      <x:c r="A54" s="178" t="str">
        <x:v>APP-014</x:v>
      </x:c>
      <x:c r="B54" s="179" t="n">
        <x:v>10</x:v>
      </x:c>
      <x:c r="C54" s="179" t="str">
        <x:v>Hypercare Handoff</x:v>
      </x:c>
      <x:c r="D54" s="179" t="str">
        <x:v>Hand off to hypercare and operations</x:v>
      </x:c>
      <x:c r="E54" s="179" t="str">
        <x:v>Operations Lead</x:v>
      </x:c>
      <x:c r="F54" s="179" t="str"/>
      <x:c r="G54" s="181"/>
      <x:c r="H54" s="181"/>
      <x:c r="I54" s="181"/>
      <x:c r="J54" s="181"/>
      <x:c r="K54" s="155" t="str">
        <x:f>IF(OR(G54="",H54=""),"",ROUND((H54-G54)*1440,0))</x:f>
      </x:c>
      <x:c r="L54" s="155" t="str">
        <x:f>IF(OR(I54="",J54=""),"",ROUND((J54-I54)*1440,0))</x:f>
      </x:c>
      <x:c r="M54" s="155" t="str">
        <x:f>IF(OR(K54="",L54=""),"",L54-K54)</x:f>
      </x:c>
      <x:c r="N54" s="179" t="str">
        <x:v>Ready</x:v>
      </x:c>
      <x:c r="O54" s="180" t="str">
        <x:v>SAMPLE</x:v>
      </x:c>
    </x:row>
    <x:row r="56">
      <x:c r="A56" s="158" t="str">
        <x:v>VALIDATION / ACCEPTANCE — EDITABLE TEST TABLE</x:v>
      </x:c>
      <x:c r="B56" s="158"/>
      <x:c r="C56" s="158"/>
      <x:c r="D56" s="158"/>
      <x:c r="E56" s="158"/>
      <x:c r="F56" s="158"/>
      <x:c r="G56" s="158"/>
      <x:c r="H56" s="158"/>
      <x:c r="I56" s="158"/>
    </x:row>
    <x:row r="57">
      <x:c r="A57" s="112" t="str">
        <x:v>Workload ID</x:v>
      </x:c>
      <x:c r="B57" s="113" t="str">
        <x:v>Validation Type</x:v>
      </x:c>
      <x:c r="C57" s="113" t="str">
        <x:v>Required?</x:v>
      </x:c>
      <x:c r="D57" s="113" t="str">
        <x:v>Result</x:v>
      </x:c>
      <x:c r="E57" s="113" t="str">
        <x:v>Owner</x:v>
      </x:c>
      <x:c r="F57" s="113" t="str">
        <x:v>Evidence / Link</x:v>
      </x:c>
      <x:c r="G57" s="113" t="str">
        <x:v>Issue / Exception</x:v>
      </x:c>
      <x:c r="H57" s="113" t="str">
        <x:v>Decision / Approval</x:v>
      </x:c>
      <x:c r="I57" s="114" t="str">
        <x:v>Sign-Off Date</x:v>
      </x:c>
    </x:row>
    <x:row r="58">
      <x:c r="A58" s="142" t="str">
        <x:v>APP-014</x:v>
      </x:c>
      <x:c r="B58" s="143" t="str">
        <x:v>Technical</x:v>
      </x:c>
      <x:c r="C58" s="143" t="str">
        <x:v>Required</x:v>
      </x:c>
      <x:c r="D58" s="143" t="str">
        <x:v>Not Run</x:v>
      </x:c>
      <x:c r="E58" s="143" t="str">
        <x:v>Technical / QA Owner</x:v>
      </x:c>
      <x:c r="F58" s="143" t="str">
        <x:v>SAMPLE evidence reference</x:v>
      </x:c>
      <x:c r="G58" s="143" t="str"/>
      <x:c r="H58" s="143" t="str">
        <x:v>Pending</x:v>
      </x:c>
      <x:c r="I58" s="174"/>
    </x:row>
    <x:row r="59">
      <x:c r="A59" s="164" t="str">
        <x:v>APP-014</x:v>
      </x:c>
      <x:c r="B59" s="165" t="str">
        <x:v>Application</x:v>
      </x:c>
      <x:c r="C59" s="165" t="str">
        <x:v>Required</x:v>
      </x:c>
      <x:c r="D59" s="165" t="str">
        <x:v>Not Run</x:v>
      </x:c>
      <x:c r="E59" s="165" t="str">
        <x:v>Technical / QA Owner</x:v>
      </x:c>
      <x:c r="F59" s="165" t="str">
        <x:v>SAMPLE evidence reference</x:v>
      </x:c>
      <x:c r="G59" s="165" t="str"/>
      <x:c r="H59" s="165" t="str">
        <x:v>Pending</x:v>
      </x:c>
      <x:c r="I59" s="175"/>
    </x:row>
    <x:row r="60">
      <x:c r="A60" s="164" t="str">
        <x:v>APP-014</x:v>
      </x:c>
      <x:c r="B60" s="165" t="str">
        <x:v>Integration</x:v>
      </x:c>
      <x:c r="C60" s="165" t="str">
        <x:v>Required</x:v>
      </x:c>
      <x:c r="D60" s="165" t="str">
        <x:v>Not Run</x:v>
      </x:c>
      <x:c r="E60" s="165" t="str">
        <x:v>Technical / QA Owner</x:v>
      </x:c>
      <x:c r="F60" s="165" t="str">
        <x:v>SAMPLE evidence reference</x:v>
      </x:c>
      <x:c r="G60" s="165" t="str"/>
      <x:c r="H60" s="165" t="str">
        <x:v>Pending</x:v>
      </x:c>
      <x:c r="I60" s="175"/>
    </x:row>
    <x:row r="61">
      <x:c r="A61" s="164" t="str">
        <x:v>APP-014</x:v>
      </x:c>
      <x:c r="B61" s="165" t="str">
        <x:v>Business / User</x:v>
      </x:c>
      <x:c r="C61" s="165" t="str">
        <x:v>Required</x:v>
      </x:c>
      <x:c r="D61" s="165" t="str">
        <x:v>Not Run</x:v>
      </x:c>
      <x:c r="E61" s="165" t="str">
        <x:v>Business Owner</x:v>
      </x:c>
      <x:c r="F61" s="165" t="str">
        <x:v>SAMPLE evidence reference</x:v>
      </x:c>
      <x:c r="G61" s="165" t="str"/>
      <x:c r="H61" s="165" t="str">
        <x:v>Pending</x:v>
      </x:c>
      <x:c r="I61" s="175"/>
    </x:row>
    <x:row r="62">
      <x:c r="A62" s="164" t="str">
        <x:v>APP-014</x:v>
      </x:c>
      <x:c r="B62" s="165" t="str">
        <x:v>Performance</x:v>
      </x:c>
      <x:c r="C62" s="165" t="str">
        <x:v>Optional</x:v>
      </x:c>
      <x:c r="D62" s="165" t="str">
        <x:v>Not Run</x:v>
      </x:c>
      <x:c r="E62" s="165" t="str">
        <x:v>Technical / QA Owner</x:v>
      </x:c>
      <x:c r="F62" s="165" t="str">
        <x:v>SAMPLE evidence reference</x:v>
      </x:c>
      <x:c r="G62" s="165" t="str"/>
      <x:c r="H62" s="165" t="str">
        <x:v>Pending</x:v>
      </x:c>
      <x:c r="I62" s="175"/>
    </x:row>
    <x:row r="63">
      <x:c r="A63" s="136"/>
      <x:c r="B63" s="137"/>
      <x:c r="C63" s="137"/>
      <x:c r="D63" s="137"/>
      <x:c r="E63" s="137"/>
      <x:c r="F63" s="137"/>
      <x:c r="G63" s="137"/>
      <x:c r="H63" s="137"/>
      <x:c r="I63" s="176"/>
    </x:row>
    <x:row r="64">
      <x:c r="A64" s="136"/>
      <x:c r="B64" s="137"/>
      <x:c r="C64" s="137"/>
      <x:c r="D64" s="137"/>
      <x:c r="E64" s="137"/>
      <x:c r="F64" s="137"/>
      <x:c r="G64" s="137"/>
      <x:c r="H64" s="137"/>
      <x:c r="I64" s="176"/>
    </x:row>
    <x:row r="65">
      <x:c r="A65" s="136"/>
      <x:c r="B65" s="137"/>
      <x:c r="C65" s="137"/>
      <x:c r="D65" s="137"/>
      <x:c r="E65" s="137"/>
      <x:c r="F65" s="137"/>
      <x:c r="G65" s="137"/>
      <x:c r="H65" s="137"/>
      <x:c r="I65" s="176"/>
    </x:row>
    <x:row r="66">
      <x:c r="A66" s="136"/>
      <x:c r="B66" s="137"/>
      <x:c r="C66" s="137"/>
      <x:c r="D66" s="137"/>
      <x:c r="E66" s="137"/>
      <x:c r="F66" s="137"/>
      <x:c r="G66" s="137"/>
      <x:c r="H66" s="137"/>
      <x:c r="I66" s="176"/>
    </x:row>
    <x:row r="67">
      <x:c r="A67" s="136"/>
      <x:c r="B67" s="137"/>
      <x:c r="C67" s="137"/>
      <x:c r="D67" s="137"/>
      <x:c r="E67" s="137"/>
      <x:c r="F67" s="137"/>
      <x:c r="G67" s="137"/>
      <x:c r="H67" s="137"/>
      <x:c r="I67" s="176"/>
    </x:row>
    <x:row r="68">
      <x:c r="A68" s="136"/>
      <x:c r="B68" s="137"/>
      <x:c r="C68" s="137"/>
      <x:c r="D68" s="137"/>
      <x:c r="E68" s="137"/>
      <x:c r="F68" s="137"/>
      <x:c r="G68" s="137"/>
      <x:c r="H68" s="137"/>
      <x:c r="I68" s="176"/>
    </x:row>
    <x:row r="69">
      <x:c r="A69" s="136"/>
      <x:c r="B69" s="137"/>
      <x:c r="C69" s="137"/>
      <x:c r="D69" s="137"/>
      <x:c r="E69" s="137"/>
      <x:c r="F69" s="137"/>
      <x:c r="G69" s="137"/>
      <x:c r="H69" s="137"/>
      <x:c r="I69" s="176"/>
    </x:row>
    <x:row r="70">
      <x:c r="A70" s="136"/>
      <x:c r="B70" s="137"/>
      <x:c r="C70" s="137"/>
      <x:c r="D70" s="137"/>
      <x:c r="E70" s="137"/>
      <x:c r="F70" s="137"/>
      <x:c r="G70" s="137"/>
      <x:c r="H70" s="137"/>
      <x:c r="I70" s="176"/>
    </x:row>
    <x:row r="71">
      <x:c r="A71" s="136"/>
      <x:c r="B71" s="137"/>
      <x:c r="C71" s="137"/>
      <x:c r="D71" s="137"/>
      <x:c r="E71" s="137"/>
      <x:c r="F71" s="137"/>
      <x:c r="G71" s="137"/>
      <x:c r="H71" s="137"/>
      <x:c r="I71" s="176"/>
    </x:row>
    <x:row r="72">
      <x:c r="A72" s="136"/>
      <x:c r="B72" s="137"/>
      <x:c r="C72" s="137"/>
      <x:c r="D72" s="137"/>
      <x:c r="E72" s="137"/>
      <x:c r="F72" s="137"/>
      <x:c r="G72" s="137"/>
      <x:c r="H72" s="137"/>
      <x:c r="I72" s="176"/>
    </x:row>
    <x:row r="73">
      <x:c r="A73" s="136"/>
      <x:c r="B73" s="137"/>
      <x:c r="C73" s="137"/>
      <x:c r="D73" s="137"/>
      <x:c r="E73" s="137"/>
      <x:c r="F73" s="137"/>
      <x:c r="G73" s="137"/>
      <x:c r="H73" s="137"/>
      <x:c r="I73" s="176"/>
    </x:row>
    <x:row r="74">
      <x:c r="A74" s="136"/>
      <x:c r="B74" s="137"/>
      <x:c r="C74" s="137"/>
      <x:c r="D74" s="137"/>
      <x:c r="E74" s="137"/>
      <x:c r="F74" s="137"/>
      <x:c r="G74" s="137"/>
      <x:c r="H74" s="137"/>
      <x:c r="I74" s="176"/>
    </x:row>
    <x:row r="75">
      <x:c r="A75" s="136"/>
      <x:c r="B75" s="137"/>
      <x:c r="C75" s="137"/>
      <x:c r="D75" s="137"/>
      <x:c r="E75" s="137"/>
      <x:c r="F75" s="137"/>
      <x:c r="G75" s="137"/>
      <x:c r="H75" s="137"/>
      <x:c r="I75" s="176"/>
    </x:row>
    <x:row r="76">
      <x:c r="A76" s="139"/>
      <x:c r="B76" s="140"/>
      <x:c r="C76" s="140"/>
      <x:c r="D76" s="140"/>
      <x:c r="E76" s="140"/>
      <x:c r="F76" s="140"/>
      <x:c r="G76" s="140"/>
      <x:c r="H76" s="140"/>
      <x:c r="I76" s="177"/>
    </x:row>
    <x:row r="79">
      <x:c r="A79" s="158" t="str">
        <x:v>PROTECTION / RECOVERY / ROLLBACK — EDITABLE CONTROL TABLE</x:v>
      </x:c>
      <x:c r="B79" s="158"/>
      <x:c r="C79" s="158"/>
      <x:c r="D79" s="158"/>
      <x:c r="E79" s="158"/>
      <x:c r="F79" s="158"/>
      <x:c r="G79" s="158"/>
      <x:c r="H79" s="158"/>
      <x:c r="I79" s="158"/>
    </x:row>
    <x:row r="80">
      <x:c r="A80" s="112" t="str">
        <x:v>Workload ID</x:v>
      </x:c>
      <x:c r="B80" s="113" t="str">
        <x:v>Backup Required?</x:v>
      </x:c>
      <x:c r="C80" s="113" t="str">
        <x:v>Backup Confirmed?</x:v>
      </x:c>
      <x:c r="D80" s="113" t="str">
        <x:v>Recovery Point Confirmed?</x:v>
      </x:c>
      <x:c r="E80" s="113" t="str">
        <x:v>Rollback Required?</x:v>
      </x:c>
      <x:c r="F80" s="113" t="str">
        <x:v>Rollback Reference</x:v>
      </x:c>
      <x:c r="G80" s="113" t="str">
        <x:v>Rollback Trigger / Criteria</x:v>
      </x:c>
      <x:c r="H80" s="113" t="str">
        <x:v>Rollback Readiness</x:v>
      </x:c>
      <x:c r="I80" s="114" t="str">
        <x:v>Owner</x:v>
      </x:c>
    </x:row>
    <x:row r="81">
      <x:c r="A81" s="142" t="str">
        <x:v>APP-014</x:v>
      </x:c>
      <x:c r="B81" s="143" t="str">
        <x:v>Yes</x:v>
      </x:c>
      <x:c r="C81" s="143" t="str">
        <x:v>Yes</x:v>
      </x:c>
      <x:c r="D81" s="143" t="str">
        <x:v>Yes</x:v>
      </x:c>
      <x:c r="E81" s="143" t="str">
        <x:v>Yes</x:v>
      </x:c>
      <x:c r="F81" s="143" t="str">
        <x:v>RBK-PROD-014</x:v>
      </x:c>
      <x:c r="G81" s="143" t="str">
        <x:v>Trigger rollback if required validation fails or approved recovery criteria are met.</x:v>
      </x:c>
      <x:c r="H81" s="143" t="str">
        <x:v>Ready</x:v>
      </x:c>
      <x:c r="I81" s="144" t="str">
        <x:v>Migration Lead</x:v>
      </x:c>
    </x:row>
    <x:row r="82">
      <x:c r="A82" s="136"/>
      <x:c r="B82" s="137"/>
      <x:c r="C82" s="137"/>
      <x:c r="D82" s="137"/>
      <x:c r="E82" s="137"/>
      <x:c r="F82" s="137"/>
      <x:c r="G82" s="137"/>
      <x:c r="H82" s="137"/>
      <x:c r="I82" s="138"/>
    </x:row>
    <x:row r="83">
      <x:c r="A83" s="136"/>
      <x:c r="B83" s="137"/>
      <x:c r="C83" s="137"/>
      <x:c r="D83" s="137"/>
      <x:c r="E83" s="137"/>
      <x:c r="F83" s="137"/>
      <x:c r="G83" s="137"/>
      <x:c r="H83" s="137"/>
      <x:c r="I83" s="138"/>
    </x:row>
    <x:row r="84">
      <x:c r="A84" s="136"/>
      <x:c r="B84" s="137"/>
      <x:c r="C84" s="137"/>
      <x:c r="D84" s="137"/>
      <x:c r="E84" s="137"/>
      <x:c r="F84" s="137"/>
      <x:c r="G84" s="137"/>
      <x:c r="H84" s="137"/>
      <x:c r="I84" s="138"/>
    </x:row>
    <x:row r="85">
      <x:c r="A85" s="136"/>
      <x:c r="B85" s="137"/>
      <x:c r="C85" s="137"/>
      <x:c r="D85" s="137"/>
      <x:c r="E85" s="137"/>
      <x:c r="F85" s="137"/>
      <x:c r="G85" s="137"/>
      <x:c r="H85" s="137"/>
      <x:c r="I85" s="138"/>
    </x:row>
    <x:row r="86">
      <x:c r="A86" s="136"/>
      <x:c r="B86" s="137"/>
      <x:c r="C86" s="137"/>
      <x:c r="D86" s="137"/>
      <x:c r="E86" s="137"/>
      <x:c r="F86" s="137"/>
      <x:c r="G86" s="137"/>
      <x:c r="H86" s="137"/>
      <x:c r="I86" s="138"/>
    </x:row>
    <x:row r="87">
      <x:c r="A87" s="136"/>
      <x:c r="B87" s="137"/>
      <x:c r="C87" s="137"/>
      <x:c r="D87" s="137"/>
      <x:c r="E87" s="137"/>
      <x:c r="F87" s="137"/>
      <x:c r="G87" s="137"/>
      <x:c r="H87" s="137"/>
      <x:c r="I87" s="138"/>
    </x:row>
    <x:row r="88">
      <x:c r="A88" s="136"/>
      <x:c r="B88" s="137"/>
      <x:c r="C88" s="137"/>
      <x:c r="D88" s="137"/>
      <x:c r="E88" s="137"/>
      <x:c r="F88" s="137"/>
      <x:c r="G88" s="137"/>
      <x:c r="H88" s="137"/>
      <x:c r="I88" s="138"/>
    </x:row>
    <x:row r="89">
      <x:c r="A89" s="136"/>
      <x:c r="B89" s="137"/>
      <x:c r="C89" s="137"/>
      <x:c r="D89" s="137"/>
      <x:c r="E89" s="137"/>
      <x:c r="F89" s="137"/>
      <x:c r="G89" s="137"/>
      <x:c r="H89" s="137"/>
      <x:c r="I89" s="138"/>
    </x:row>
    <x:row r="90">
      <x:c r="A90" s="139"/>
      <x:c r="B90" s="140"/>
      <x:c r="C90" s="140"/>
      <x:c r="D90" s="140"/>
      <x:c r="E90" s="140"/>
      <x:c r="F90" s="140"/>
      <x:c r="G90" s="140"/>
      <x:c r="H90" s="140"/>
      <x:c r="I90" s="141"/>
    </x:row>
    <x:row r="93">
      <x:c r="A93" s="158" t="str">
        <x:v>CROSS-ENVIRONMENT LESSONS / PROMOTION — EDITABLE HANDOFF TABLE</x:v>
      </x:c>
      <x:c r="B93" s="158"/>
      <x:c r="C93" s="158"/>
      <x:c r="D93" s="158"/>
      <x:c r="E93" s="158"/>
      <x:c r="F93" s="158"/>
      <x:c r="G93" s="158"/>
      <x:c r="H93" s="158"/>
      <x:c r="I93" s="158"/>
    </x:row>
    <x:row r="94">
      <x:c r="A94" s="112" t="str">
        <x:v>Workload ID</x:v>
      </x:c>
      <x:c r="B94" s="113" t="str">
        <x:v>From Environment</x:v>
      </x:c>
      <x:c r="C94" s="113" t="str">
        <x:v>Promote / Handoff To</x:v>
      </x:c>
      <x:c r="D94" s="113" t="str">
        <x:v>Lesson / Issue Ref</x:v>
      </x:c>
      <x:c r="E94" s="113" t="str">
        <x:v>Lesson / Correction / Handoff</x:v>
      </x:c>
      <x:c r="F94" s="113" t="str">
        <x:v>Impact on Next Environment</x:v>
      </x:c>
      <x:c r="G94" s="113" t="str">
        <x:v>Owner</x:v>
      </x:c>
      <x:c r="H94" s="113" t="str">
        <x:v>Status</x:v>
      </x:c>
      <x:c r="I94" s="114" t="str">
        <x:v>Notes</x:v>
      </x:c>
    </x:row>
    <x:row r="95">
      <x:c r="A95" s="142" t="str">
        <x:v>APP-014</x:v>
      </x:c>
      <x:c r="B95" s="143" t="str">
        <x:v>PROD</x:v>
      </x:c>
      <x:c r="C95" s="143" t="str">
        <x:v>Hypercare</x:v>
      </x:c>
      <x:c r="D95" s="143" t="str">
        <x:v>LSN-005</x:v>
      </x:c>
      <x:c r="E95" s="143" t="str">
        <x:v>Review prior-environment corrections and unresolved issue references before promotion.</x:v>
      </x:c>
      <x:c r="F95" s="143" t="str">
        <x:v>No blocking impact in sample.</x:v>
      </x:c>
      <x:c r="G95" s="143" t="str">
        <x:v>Migration Lead</x:v>
      </x:c>
      <x:c r="H95" s="143" t="str">
        <x:v>Ready</x:v>
      </x:c>
      <x:c r="I95" s="144" t="str">
        <x:v>SAMPLE – use IDs/references for traceability.</x:v>
      </x:c>
    </x:row>
    <x:row r="96">
      <x:c r="A96" s="136"/>
      <x:c r="B96" s="137"/>
      <x:c r="C96" s="137"/>
      <x:c r="D96" s="137"/>
      <x:c r="E96" s="137"/>
      <x:c r="F96" s="137"/>
      <x:c r="G96" s="137"/>
      <x:c r="H96" s="137"/>
      <x:c r="I96" s="138"/>
    </x:row>
    <x:row r="97">
      <x:c r="A97" s="136"/>
      <x:c r="B97" s="137"/>
      <x:c r="C97" s="137"/>
      <x:c r="D97" s="137"/>
      <x:c r="E97" s="137"/>
      <x:c r="F97" s="137"/>
      <x:c r="G97" s="137"/>
      <x:c r="H97" s="137"/>
      <x:c r="I97" s="138"/>
    </x:row>
    <x:row r="98">
      <x:c r="A98" s="136"/>
      <x:c r="B98" s="137"/>
      <x:c r="C98" s="137"/>
      <x:c r="D98" s="137"/>
      <x:c r="E98" s="137"/>
      <x:c r="F98" s="137"/>
      <x:c r="G98" s="137"/>
      <x:c r="H98" s="137"/>
      <x:c r="I98" s="138"/>
    </x:row>
    <x:row r="99">
      <x:c r="A99" s="136"/>
      <x:c r="B99" s="137"/>
      <x:c r="C99" s="137"/>
      <x:c r="D99" s="137"/>
      <x:c r="E99" s="137"/>
      <x:c r="F99" s="137"/>
      <x:c r="G99" s="137"/>
      <x:c r="H99" s="137"/>
      <x:c r="I99" s="138"/>
    </x:row>
    <x:row r="100">
      <x:c r="A100" s="136"/>
      <x:c r="B100" s="137"/>
      <x:c r="C100" s="137"/>
      <x:c r="D100" s="137"/>
      <x:c r="E100" s="137"/>
      <x:c r="F100" s="137"/>
      <x:c r="G100" s="137"/>
      <x:c r="H100" s="137"/>
      <x:c r="I100" s="138"/>
    </x:row>
    <x:row r="101">
      <x:c r="A101" s="136"/>
      <x:c r="B101" s="137"/>
      <x:c r="C101" s="137"/>
      <x:c r="D101" s="137"/>
      <x:c r="E101" s="137"/>
      <x:c r="F101" s="137"/>
      <x:c r="G101" s="137"/>
      <x:c r="H101" s="137"/>
      <x:c r="I101" s="138"/>
    </x:row>
    <x:row r="102">
      <x:c r="A102" s="136"/>
      <x:c r="B102" s="137"/>
      <x:c r="C102" s="137"/>
      <x:c r="D102" s="137"/>
      <x:c r="E102" s="137"/>
      <x:c r="F102" s="137"/>
      <x:c r="G102" s="137"/>
      <x:c r="H102" s="137"/>
      <x:c r="I102" s="138"/>
    </x:row>
    <x:row r="103">
      <x:c r="A103" s="136"/>
      <x:c r="B103" s="137"/>
      <x:c r="C103" s="137"/>
      <x:c r="D103" s="137"/>
      <x:c r="E103" s="137"/>
      <x:c r="F103" s="137"/>
      <x:c r="G103" s="137"/>
      <x:c r="H103" s="137"/>
      <x:c r="I103" s="138"/>
    </x:row>
    <x:row r="104">
      <x:c r="A104" s="139"/>
      <x:c r="B104" s="140"/>
      <x:c r="C104" s="140"/>
      <x:c r="D104" s="140"/>
      <x:c r="E104" s="140"/>
      <x:c r="F104" s="140"/>
      <x:c r="G104" s="140"/>
      <x:c r="H104" s="140"/>
      <x:c r="I104" s="141"/>
    </x:row>
  </x:sheetData>
  <x:mergeCells>
    <x:mergeCell ref="A1:U1"/>
    <x:mergeCell ref="A2:U2"/>
    <x:mergeCell ref="A3:U3"/>
    <x:mergeCell ref="A5:Q5"/>
    <x:mergeCell ref="A43:O43"/>
    <x:mergeCell ref="A56:I56"/>
    <x:mergeCell ref="A79:I79"/>
    <x:mergeCell ref="A93:I93"/>
    <x:mergeCell ref="A28:L28"/>
    <x:mergeCell ref="Q28:AB28"/>
    <x:mergeCell ref="M28:P28"/>
  </x:mergeCells>
  <x:conditionalFormatting sqref="L7:L25">
    <x:cfRule type="expression" dxfId="62" priority="1">
      <x:formula>L7="Blocked"</x:formula>
    </x:cfRule>
  </x:conditionalFormatting>
  <x:conditionalFormatting sqref="O7:O25">
    <x:cfRule type="expression" dxfId="63" priority="2">
      <x:formula>O7="Complete"</x:formula>
    </x:cfRule>
  </x:conditionalFormatting>
  <x:conditionalFormatting sqref="N45:N54">
    <x:cfRule type="expression" dxfId="64" priority="3">
      <x:formula>N45="Blocked"</x:formula>
    </x:cfRule>
    <x:cfRule type="expression" dxfId="65" priority="4">
      <x:formula>N45="Complete"</x:formula>
    </x:cfRule>
  </x:conditionalFormatting>
  <x:conditionalFormatting sqref="D58:D76">
    <x:cfRule type="expression" dxfId="66" priority="5">
      <x:formula>D58="Fail"</x:formula>
    </x:cfRule>
    <x:cfRule type="expression" dxfId="67" priority="6">
      <x:formula>D58="Pass"</x:formula>
    </x:cfRule>
  </x:conditionalFormatting>
  <x:dataValidations count="10">
    <x:dataValidation type="list" sqref="G7:G25">
      <x:formula1>'LOOKUPS &amp; SYSTEM'!$B$34:$B$37</x:formula1>
    </x:dataValidation>
    <x:dataValidation type="list" sqref="L7:L25">
      <x:formula1>'LOOKUPS &amp; SYSTEM'!$B$5:$B$15</x:formula1>
    </x:dataValidation>
    <x:dataValidation type="list" sqref="N7:N25">
      <x:formula1>'LOOKUPS &amp; SYSTEM'!$B$49:$B$52</x:formula1>
    </x:dataValidation>
    <x:dataValidation type="list" sqref="N45:N54">
      <x:formula1>'LOOKUPS &amp; SYSTEM'!$B$41:$B$48</x:formula1>
    </x:dataValidation>
    <x:dataValidation type="list" sqref="C58:C76">
      <x:formula1>'LOOKUPS &amp; SYSTEM'!$B$103:$B$105</x:formula1>
    </x:dataValidation>
    <x:dataValidation type="list" sqref="D58:D76">
      <x:formula1>'LOOKUPS &amp; SYSTEM'!$B$57:$B$61</x:formula1>
    </x:dataValidation>
    <x:dataValidation type="list" sqref="H58:H76">
      <x:formula1>'LOOKUPS &amp; SYSTEM'!$B$49:$B$52</x:formula1>
    </x:dataValidation>
    <x:dataValidation type="list" sqref="B81:E90">
      <x:formula1>"Yes,No,N/A"</x:formula1>
    </x:dataValidation>
    <x:dataValidation type="list" sqref="H81:H90">
      <x:formula1>"Not Started,In Progress,Ready,Blocked,Complete,N/A"</x:formula1>
    </x:dataValidation>
    <x:dataValidation type="list" sqref="H95:H104">
      <x:formula1>'LOOKUPS &amp; SYSTEM'!$B$41:$B$48</x:formula1>
    </x:dataValidation>
  </x:dataValidations>
  <x:pageMargins left="0.7" right="0.7" top="0.75" bottom="0.75" header="0.3" footer="0.3"/>
  <x:drawing xmlns:r="http://schemas.openxmlformats.org/officeDocument/2006/relationships" r:id="R074b86fe045844a8"/>
  <x:tableParts count="7">
    <x:tablePart xmlns:r="http://schemas.openxmlformats.org/officeDocument/2006/relationships" r:id="R8b6700de54e941bf"/>
    <x:tablePart xmlns:r="http://schemas.openxmlformats.org/officeDocument/2006/relationships" r:id="R025f2bb9a15b4357"/>
    <x:tablePart xmlns:r="http://schemas.openxmlformats.org/officeDocument/2006/relationships" r:id="R02f3ccf014ca4f02"/>
    <x:tablePart xmlns:r="http://schemas.openxmlformats.org/officeDocument/2006/relationships" r:id="R099ea9e0ee5e4736"/>
    <x:tablePart xmlns:r="http://schemas.openxmlformats.org/officeDocument/2006/relationships" r:id="Rcd6e7e11e1c743ee"/>
    <x:tablePart xmlns:r="http://schemas.openxmlformats.org/officeDocument/2006/relationships" r:id="Rc9213ec6685b4b63"/>
    <x:tablePart xmlns:r="http://schemas.openxmlformats.org/officeDocument/2006/relationships" r:id="R20cf6caa57d84f9f"/>
  </x:tableParts>
</x:worksheet>
</file>

<file path=xl/worksheets/sheet3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22" hidden="0" customWidth="1"/>
    <x:col min="3" max="3" width="20" hidden="0" customWidth="1"/>
    <x:col min="4" max="4" width="14" hidden="0" customWidth="1"/>
    <x:col min="5" max="5" width="18" hidden="0" customWidth="1"/>
    <x:col min="6" max="6" width="16" hidden="0" customWidth="1"/>
    <x:col min="7" max="7" width="20" hidden="0" customWidth="1"/>
    <x:col min="8" max="8" width="22" hidden="0" customWidth="1"/>
    <x:col min="9" max="9" width="12" hidden="0" customWidth="1"/>
    <x:col min="10" max="10" width="12" hidden="0" customWidth="1"/>
    <x:col min="11" max="11" width="12" hidden="0" customWidth="1"/>
    <x:col min="12" max="12" width="24" hidden="0" customWidth="1"/>
    <x:col min="13" max="13" width="7" hidden="0" customWidth="1"/>
    <x:col min="14" max="14" width="7" hidden="0" customWidth="1"/>
    <x:col min="15" max="15" width="7" hidden="0" customWidth="1"/>
    <x:col min="16" max="16" width="7" hidden="0" customWidth="1"/>
    <x:col min="17" max="17" width="12" hidden="0" customWidth="1"/>
    <x:col min="18" max="18" width="22" hidden="0" customWidth="1"/>
    <x:col min="19" max="19" width="20" hidden="0" customWidth="1"/>
    <x:col min="20" max="20" width="14" hidden="0" customWidth="1"/>
    <x:col min="21" max="21" width="18" hidden="0" customWidth="1"/>
    <x:col min="24" max="24" width="22" hidden="0" customWidth="1"/>
    <x:col min="25" max="25" width="12" hidden="0" customWidth="1"/>
    <x:col min="22" max="22" width="16" hidden="0" customWidth="1"/>
    <x:col min="23" max="23" width="20" hidden="0" customWidth="1"/>
    <x:col min="26" max="26" width="12" hidden="0" customWidth="1"/>
    <x:col min="27" max="27" width="12" hidden="0" customWidth="1"/>
    <x:col min="28" max="28" width="24" hidden="0" customWidth="1"/>
  </x:cols>
  <x:sheetData>
    <x:row r="1">
      <x:c r="A1" t="str">
        <x:v>DR MIGRATION</x:v>
      </x:c>
      <x:c r="B1"/>
      <x:c r="C1"/>
      <x:c r="D1"/>
      <x:c r="E1"/>
      <x:c r="F1"/>
      <x:c r="G1"/>
      <x:c r="H1"/>
      <x:c r="I1"/>
      <x:c r="J1"/>
      <x:c r="K1"/>
      <x:c r="L1"/>
      <x:c r="M1"/>
      <x:c r="N1"/>
      <x:c r="O1"/>
      <x:c r="P1"/>
      <x:c r="Q1"/>
      <x:c r="R1"/>
      <x:c r="S1"/>
      <x:c r="T1"/>
      <x:c r="U1"/>
      <x:c r="V1"/>
      <x:c r="W1"/>
      <x:c r="X1"/>
      <x:c r="Y1"/>
    </x:row>
    <x:row r="2">
      <x:c r="A2" t="str">
        <x:v>PROVE DISASTER RECOVERY READINESS — map DR components, execute recovery procedures, validate application/data availability, confirm recovery objectives and document operational handoff.</x:v>
      </x:c>
      <x:c r="B2"/>
      <x:c r="C2"/>
      <x:c r="D2"/>
      <x:c r="E2"/>
      <x:c r="F2"/>
      <x:c r="G2"/>
      <x:c r="H2"/>
      <x:c r="I2"/>
      <x:c r="J2"/>
      <x:c r="K2"/>
      <x:c r="L2"/>
      <x:c r="M2"/>
      <x:c r="N2"/>
      <x:c r="O2"/>
      <x:c r="P2"/>
      <x:c r="Q2"/>
      <x:c r="R2"/>
      <x:c r="S2"/>
      <x:c r="T2"/>
      <x:c r="U2"/>
      <x:c r="V2"/>
      <x:c r="W2"/>
      <x:c r="X2"/>
      <x:c r="Y2"/>
    </x:row>
    <x:row r="3">
      <x:c r="A3" t="str">
        <x:v>MWC Migration Wave &amp; Cutover Workbook • V4.0 • © 2026 Modernize Without Compromise</x:v>
      </x:c>
      <x:c r="B3"/>
      <x:c r="C3"/>
      <x:c r="D3"/>
      <x:c r="E3"/>
      <x:c r="F3"/>
      <x:c r="G3"/>
      <x:c r="H3"/>
      <x:c r="I3"/>
      <x:c r="J3"/>
      <x:c r="K3"/>
      <x:c r="L3"/>
      <x:c r="M3"/>
      <x:c r="N3"/>
      <x:c r="O3"/>
      <x:c r="P3"/>
      <x:c r="Q3"/>
      <x:c r="R3"/>
      <x:c r="S3"/>
      <x:c r="T3"/>
      <x:c r="U3"/>
      <x:c r="V3"/>
      <x:c r="W3"/>
      <x:c r="X3"/>
      <x:c r="Y3"/>
    </x:row>
    <x:row r="4">
      <x:c r="A4"/>
      <x:c r="B4"/>
      <x:c r="C4"/>
      <x:c r="D4"/>
      <x:c r="E4"/>
      <x:c r="F4"/>
      <x:c r="G4"/>
      <x:c r="H4"/>
      <x:c r="I4"/>
      <x:c r="J4"/>
      <x:c r="K4"/>
      <x:c r="L4"/>
      <x:c r="M4"/>
      <x:c r="N4"/>
      <x:c r="O4"/>
      <x:c r="P4"/>
      <x:c r="Q4"/>
      <x:c r="R4"/>
      <x:c r="S4"/>
      <x:c r="T4"/>
      <x:c r="U4"/>
      <x:c r="V4"/>
      <x:c r="W4"/>
      <x:c r="X4"/>
      <x:c r="Y4"/>
    </x:row>
    <x:row r="5">
      <x:c r="A5" t="str">
        <x:v>ENVIRONMENT MIGRATION REGISTER</x:v>
      </x:c>
      <x:c r="B5"/>
      <x:c r="C5"/>
      <x:c r="D5"/>
      <x:c r="E5"/>
      <x:c r="F5"/>
      <x:c r="G5"/>
      <x:c r="H5"/>
      <x:c r="I5"/>
      <x:c r="J5"/>
      <x:c r="K5"/>
      <x:c r="L5"/>
      <x:c r="M5"/>
      <x:c r="N5"/>
      <x:c r="O5"/>
      <x:c r="P5"/>
      <x:c r="Q5"/>
      <x:c r="R5"/>
      <x:c r="S5"/>
      <x:c r="T5"/>
      <x:c r="U5"/>
      <x:c r="V5"/>
      <x:c r="W5"/>
      <x:c r="X5"/>
      <x:c r="Y5"/>
    </x:row>
    <x:row r="6">
      <x:c r="A6" t="str">
        <x:v>Environment Migration Record ID</x:v>
      </x:c>
      <x:c r="B6" t="str">
        <x:v>Workload ID</x:v>
      </x:c>
      <x:c r="C6" t="str">
        <x:v>Wave ID</x:v>
      </x:c>
      <x:c r="D6" t="str">
        <x:v>Move Group ID</x:v>
      </x:c>
      <x:c r="E6" t="str">
        <x:v>Application / Service</x:v>
      </x:c>
      <x:c r="F6" t="str">
        <x:v>Environment</x:v>
      </x:c>
      <x:c r="G6" t="str">
        <x:v>Criticality</x:v>
      </x:c>
      <x:c r="H6" t="str">
        <x:v>Application Owner</x:v>
      </x:c>
      <x:c r="I6" t="str">
        <x:v>Technical Owner</x:v>
      </x:c>
      <x:c r="J6" t="str">
        <x:v>Migration Owner</x:v>
      </x:c>
      <x:c r="K6" t="str">
        <x:v>Planned Migration Date</x:v>
      </x:c>
      <x:c r="L6" t="str">
        <x:v>Migration Status</x:v>
      </x:c>
      <x:c r="M6" t="str">
        <x:v>Validation Completion %</x:v>
      </x:c>
      <x:c r="N6" t="str">
        <x:v>Decision / Approval</x:v>
      </x:c>
      <x:c r="O6" t="str">
        <x:v>Overall Status</x:v>
      </x:c>
      <x:c r="P6" t="str">
        <x:v>Prior Environment Lesson / Issue Refs</x:v>
      </x:c>
      <x:c r="Q6" s="69" t="str">
        <x:v>IP</x:v>
      </x:c>
      <x:c r="R6" s="69" t="str">
        <x:v>Comments</x:v>
      </x:c>
      <x:c r="S6"/>
      <x:c r="T6"/>
      <x:c r="U6"/>
      <x:c r="V6"/>
      <x:c r="W6"/>
      <x:c r="X6"/>
      <x:c r="Y6"/>
    </x:row>
    <x:row r="7">
      <x:c r="A7" t="str">
        <x:v>EMG-DR-014</x:v>
      </x:c>
      <x:c r="B7" t="str">
        <x:v>APP-014</x:v>
      </x:c>
      <x:c r="C7" t="str">
        <x:v>WAV-003</x:v>
      </x:c>
      <x:c r="D7" t="str">
        <x:v>MG-003B</x:v>
      </x:c>
      <x:c r="E7" t="str">
        <x:v>Customer Billing</x:v>
      </x:c>
      <x:c r="F7" t="str">
        <x:v>DR</x:v>
      </x:c>
      <x:c r="G7" t="str">
        <x:v>Mission Critical</x:v>
      </x:c>
      <x:c r="H7" t="str">
        <x:v>Business Owner</x:v>
      </x:c>
      <x:c r="I7" t="str">
        <x:v>Application Owner</x:v>
      </x:c>
      <x:c r="J7" t="str">
        <x:v>Migration Lead</x:v>
      </x:c>
      <x:c r="K7" t="n">
        <x:v>46277</x:v>
      </x:c>
      <x:c r="L7" t="str">
        <x:v>Not Started</x:v>
      </x:c>
      <x:c r="M7" t="n">
        <x:f>IF($B7="","",IFERROR(COUNTIFS($A$58:$A$76,$B7,$C$58:$C$76,"Required",$D$58:$D$76,"Pass")/COUNTIFS($A$58:$A$76,$B7,$C$58:$C$76,"Required"),0))</x:f>
        <x:v>0</x:v>
      </x:c>
      <x:c r="N7" t="str">
        <x:v>Pending</x:v>
      </x:c>
      <x:c r="O7" t="str">
        <x:f>IF($B7="","",IF(L7="Blocked","Blocked",IF(AND(M7=1,N7="Approved"),"Complete",L7)))</x:f>
        <x:v>Not Started</x:v>
      </x:c>
      <x:c r="P7" t="str">
        <x:v>Review PROD / DR readiness references</x:v>
      </x:c>
      <x:c r="Q7" s="69"/>
      <x:c r="R7" s="69" t="str">
        <x:v>SAMPLE – fictional workload record; replace or clear.</x:v>
      </x:c>
      <x:c r="S7"/>
      <x:c r="T7"/>
      <x:c r="U7"/>
      <x:c r="V7"/>
      <x:c r="W7"/>
      <x:c r="X7"/>
      <x:c r="Y7"/>
    </x:row>
    <x:row r="8">
      <x:c r="A8"/>
      <x:c r="B8"/>
      <x:c r="C8"/>
      <x:c r="D8"/>
      <x:c r="E8"/>
      <x:c r="F8"/>
      <x:c r="G8"/>
      <x:c r="H8"/>
      <x:c r="I8"/>
      <x:c r="J8"/>
      <x:c r="K8"/>
      <x:c r="L8"/>
      <x:c r="M8" t="str">
        <x:f>IF($B8="","",IFERROR(COUNTIFS($A$58:$A$76,$B8,$C$58:$C$76,"Required",$D$58:$D$76,"Pass")/COUNTIFS($A$58:$A$76,$B8,$C$58:$C$76,"Required"),0))</x:f>
      </x:c>
      <x:c r="N8"/>
      <x:c r="O8" t="str">
        <x:f>IF($B8="","",IF(L8="Blocked","Blocked",IF(AND(M8=1,N8="Approved"),"Complete",L8)))</x:f>
      </x:c>
      <x:c r="P8"/>
      <x:c r="Q8" s="69"/>
      <x:c r="R8" s="69"/>
      <x:c r="S8"/>
      <x:c r="T8"/>
      <x:c r="U8"/>
      <x:c r="V8"/>
      <x:c r="W8"/>
      <x:c r="X8"/>
      <x:c r="Y8"/>
    </x:row>
    <x:row r="9">
      <x:c r="A9"/>
      <x:c r="B9"/>
      <x:c r="C9"/>
      <x:c r="D9"/>
      <x:c r="E9"/>
      <x:c r="F9"/>
      <x:c r="G9"/>
      <x:c r="H9"/>
      <x:c r="I9"/>
      <x:c r="J9"/>
      <x:c r="K9"/>
      <x:c r="L9"/>
      <x:c r="M9" t="str">
        <x:f>IF($B9="","",IFERROR(COUNTIFS($A$58:$A$76,$B9,$C$58:$C$76,"Required",$D$58:$D$76,"Pass")/COUNTIFS($A$58:$A$76,$B9,$C$58:$C$76,"Required"),0))</x:f>
      </x:c>
      <x:c r="N9"/>
      <x:c r="O9" t="str">
        <x:f>IF($B9="","",IF(L9="Blocked","Blocked",IF(AND(M9=1,N9="Approved"),"Complete",L9)))</x:f>
      </x:c>
      <x:c r="P9"/>
      <x:c r="Q9" s="69"/>
      <x:c r="R9" s="69"/>
      <x:c r="S9"/>
      <x:c r="T9"/>
      <x:c r="U9"/>
      <x:c r="V9"/>
      <x:c r="W9"/>
      <x:c r="X9"/>
      <x:c r="Y9"/>
    </x:row>
    <x:row r="10">
      <x:c r="A10"/>
      <x:c r="B10"/>
      <x:c r="C10"/>
      <x:c r="D10"/>
      <x:c r="E10"/>
      <x:c r="F10"/>
      <x:c r="G10"/>
      <x:c r="H10"/>
      <x:c r="I10"/>
      <x:c r="J10"/>
      <x:c r="K10"/>
      <x:c r="L10"/>
      <x:c r="M10" t="str">
        <x:f>IF($B10="","",IFERROR(COUNTIFS($A$58:$A$76,$B10,$C$58:$C$76,"Required",$D$58:$D$76,"Pass")/COUNTIFS($A$58:$A$76,$B10,$C$58:$C$76,"Required"),0))</x:f>
      </x:c>
      <x:c r="N10"/>
      <x:c r="O10" t="str">
        <x:f>IF($B10="","",IF(L10="Blocked","Blocked",IF(AND(M10=1,N10="Approved"),"Complete",L10)))</x:f>
      </x:c>
      <x:c r="P10"/>
      <x:c r="Q10" s="69"/>
      <x:c r="R10" s="69"/>
      <x:c r="S10"/>
      <x:c r="T10"/>
      <x:c r="U10"/>
      <x:c r="V10"/>
      <x:c r="W10"/>
      <x:c r="X10"/>
      <x:c r="Y10"/>
    </x:row>
    <x:row r="11">
      <x:c r="A11"/>
      <x:c r="B11"/>
      <x:c r="C11"/>
      <x:c r="D11"/>
      <x:c r="E11"/>
      <x:c r="F11"/>
      <x:c r="G11"/>
      <x:c r="H11"/>
      <x:c r="I11"/>
      <x:c r="J11"/>
      <x:c r="K11"/>
      <x:c r="L11"/>
      <x:c r="M11" t="str">
        <x:f>IF($B11="","",IFERROR(COUNTIFS($A$58:$A$76,$B11,$C$58:$C$76,"Required",$D$58:$D$76,"Pass")/COUNTIFS($A$58:$A$76,$B11,$C$58:$C$76,"Required"),0))</x:f>
      </x:c>
      <x:c r="N11"/>
      <x:c r="O11" t="str">
        <x:f>IF($B11="","",IF(L11="Blocked","Blocked",IF(AND(M11=1,N11="Approved"),"Complete",L11)))</x:f>
      </x:c>
      <x:c r="P11"/>
      <x:c r="Q11" s="69"/>
      <x:c r="R11" s="69"/>
      <x:c r="S11"/>
      <x:c r="T11"/>
      <x:c r="U11"/>
      <x:c r="V11"/>
      <x:c r="W11"/>
      <x:c r="X11"/>
      <x:c r="Y11"/>
    </x:row>
    <x:row r="12">
      <x:c r="A12"/>
      <x:c r="B12"/>
      <x:c r="C12"/>
      <x:c r="D12"/>
      <x:c r="E12"/>
      <x:c r="F12"/>
      <x:c r="G12"/>
      <x:c r="H12"/>
      <x:c r="I12"/>
      <x:c r="J12"/>
      <x:c r="K12"/>
      <x:c r="L12"/>
      <x:c r="M12" t="str">
        <x:f>IF($B12="","",IFERROR(COUNTIFS($A$58:$A$76,$B12,$C$58:$C$76,"Required",$D$58:$D$76,"Pass")/COUNTIFS($A$58:$A$76,$B12,$C$58:$C$76,"Required"),0))</x:f>
      </x:c>
      <x:c r="N12"/>
      <x:c r="O12" t="str">
        <x:f>IF($B12="","",IF(L12="Blocked","Blocked",IF(AND(M12=1,N12="Approved"),"Complete",L12)))</x:f>
      </x:c>
      <x:c r="P12"/>
      <x:c r="Q12" s="69"/>
      <x:c r="R12" s="69"/>
      <x:c r="S12"/>
      <x:c r="T12"/>
      <x:c r="U12"/>
      <x:c r="V12"/>
      <x:c r="W12"/>
      <x:c r="X12"/>
      <x:c r="Y12"/>
    </x:row>
    <x:row r="13">
      <x:c r="A13"/>
      <x:c r="B13"/>
      <x:c r="C13"/>
      <x:c r="D13"/>
      <x:c r="E13"/>
      <x:c r="F13"/>
      <x:c r="G13"/>
      <x:c r="H13"/>
      <x:c r="I13"/>
      <x:c r="J13"/>
      <x:c r="K13"/>
      <x:c r="L13"/>
      <x:c r="M13" t="str">
        <x:f>IF($B13="","",IFERROR(COUNTIFS($A$58:$A$76,$B13,$C$58:$C$76,"Required",$D$58:$D$76,"Pass")/COUNTIFS($A$58:$A$76,$B13,$C$58:$C$76,"Required"),0))</x:f>
      </x:c>
      <x:c r="N13"/>
      <x:c r="O13" t="str">
        <x:f>IF($B13="","",IF(L13="Blocked","Blocked",IF(AND(M13=1,N13="Approved"),"Complete",L13)))</x:f>
      </x:c>
      <x:c r="P13"/>
      <x:c r="Q13" s="69"/>
      <x:c r="R13" s="69"/>
      <x:c r="S13"/>
      <x:c r="T13"/>
      <x:c r="U13"/>
      <x:c r="V13"/>
      <x:c r="W13"/>
      <x:c r="X13"/>
      <x:c r="Y13"/>
    </x:row>
    <x:row r="14">
      <x:c r="A14"/>
      <x:c r="B14"/>
      <x:c r="C14"/>
      <x:c r="D14"/>
      <x:c r="E14"/>
      <x:c r="F14"/>
      <x:c r="G14"/>
      <x:c r="H14"/>
      <x:c r="I14"/>
      <x:c r="J14"/>
      <x:c r="K14"/>
      <x:c r="L14"/>
      <x:c r="M14" t="str">
        <x:f>IF($B14="","",IFERROR(COUNTIFS($A$58:$A$76,$B14,$C$58:$C$76,"Required",$D$58:$D$76,"Pass")/COUNTIFS($A$58:$A$76,$B14,$C$58:$C$76,"Required"),0))</x:f>
      </x:c>
      <x:c r="N14"/>
      <x:c r="O14" t="str">
        <x:f>IF($B14="","",IF(L14="Blocked","Blocked",IF(AND(M14=1,N14="Approved"),"Complete",L14)))</x:f>
      </x:c>
      <x:c r="P14"/>
      <x:c r="Q14" s="69"/>
      <x:c r="R14" s="69"/>
      <x:c r="S14"/>
      <x:c r="T14"/>
      <x:c r="U14"/>
      <x:c r="V14"/>
      <x:c r="W14"/>
      <x:c r="X14"/>
      <x:c r="Y14"/>
    </x:row>
    <x:row r="15">
      <x:c r="A15"/>
      <x:c r="B15"/>
      <x:c r="C15"/>
      <x:c r="D15"/>
      <x:c r="E15"/>
      <x:c r="F15"/>
      <x:c r="G15"/>
      <x:c r="H15"/>
      <x:c r="I15"/>
      <x:c r="J15"/>
      <x:c r="K15"/>
      <x:c r="L15"/>
      <x:c r="M15" t="str">
        <x:f>IF($B15="","",IFERROR(COUNTIFS($A$58:$A$76,$B15,$C$58:$C$76,"Required",$D$58:$D$76,"Pass")/COUNTIFS($A$58:$A$76,$B15,$C$58:$C$76,"Required"),0))</x:f>
      </x:c>
      <x:c r="N15"/>
      <x:c r="O15" t="str">
        <x:f>IF($B15="","",IF(L15="Blocked","Blocked",IF(AND(M15=1,N15="Approved"),"Complete",L15)))</x:f>
      </x:c>
      <x:c r="P15"/>
      <x:c r="Q15" s="69"/>
      <x:c r="R15" s="69"/>
      <x:c r="S15"/>
      <x:c r="T15"/>
      <x:c r="U15"/>
      <x:c r="V15"/>
      <x:c r="W15"/>
      <x:c r="X15"/>
      <x:c r="Y15"/>
    </x:row>
    <x:row r="16">
      <x:c r="A16"/>
      <x:c r="B16"/>
      <x:c r="C16"/>
      <x:c r="D16"/>
      <x:c r="E16"/>
      <x:c r="F16"/>
      <x:c r="G16"/>
      <x:c r="H16"/>
      <x:c r="I16"/>
      <x:c r="J16"/>
      <x:c r="K16"/>
      <x:c r="L16"/>
      <x:c r="M16" t="str">
        <x:f>IF($B16="","",IFERROR(COUNTIFS($A$58:$A$76,$B16,$C$58:$C$76,"Required",$D$58:$D$76,"Pass")/COUNTIFS($A$58:$A$76,$B16,$C$58:$C$76,"Required"),0))</x:f>
      </x:c>
      <x:c r="N16"/>
      <x:c r="O16" t="str">
        <x:f>IF($B16="","",IF(L16="Blocked","Blocked",IF(AND(M16=1,N16="Approved"),"Complete",L16)))</x:f>
      </x:c>
      <x:c r="P16"/>
      <x:c r="Q16" s="69"/>
      <x:c r="R16" s="69"/>
      <x:c r="S16"/>
      <x:c r="T16"/>
      <x:c r="U16"/>
      <x:c r="V16"/>
      <x:c r="W16"/>
      <x:c r="X16"/>
      <x:c r="Y16"/>
    </x:row>
    <x:row r="17">
      <x:c r="A17"/>
      <x:c r="B17"/>
      <x:c r="C17"/>
      <x:c r="D17"/>
      <x:c r="E17"/>
      <x:c r="F17"/>
      <x:c r="G17"/>
      <x:c r="H17"/>
      <x:c r="I17"/>
      <x:c r="J17"/>
      <x:c r="K17"/>
      <x:c r="L17"/>
      <x:c r="M17" t="str">
        <x:f>IF($B17="","",IFERROR(COUNTIFS($A$58:$A$76,$B17,$C$58:$C$76,"Required",$D$58:$D$76,"Pass")/COUNTIFS($A$58:$A$76,$B17,$C$58:$C$76,"Required"),0))</x:f>
      </x:c>
      <x:c r="N17"/>
      <x:c r="O17" t="str">
        <x:f>IF($B17="","",IF(L17="Blocked","Blocked",IF(AND(M17=1,N17="Approved"),"Complete",L17)))</x:f>
      </x:c>
      <x:c r="P17"/>
      <x:c r="Q17" s="69"/>
      <x:c r="R17" s="69"/>
      <x:c r="S17"/>
      <x:c r="T17"/>
      <x:c r="U17"/>
      <x:c r="V17"/>
      <x:c r="W17"/>
      <x:c r="X17"/>
      <x:c r="Y17"/>
    </x:row>
    <x:row r="18">
      <x:c r="A18"/>
      <x:c r="B18"/>
      <x:c r="C18"/>
      <x:c r="D18"/>
      <x:c r="E18"/>
      <x:c r="F18"/>
      <x:c r="G18"/>
      <x:c r="H18"/>
      <x:c r="I18"/>
      <x:c r="J18"/>
      <x:c r="K18"/>
      <x:c r="L18"/>
      <x:c r="M18" t="str">
        <x:f>IF($B18="","",IFERROR(COUNTIFS($A$58:$A$76,$B18,$C$58:$C$76,"Required",$D$58:$D$76,"Pass")/COUNTIFS($A$58:$A$76,$B18,$C$58:$C$76,"Required"),0))</x:f>
      </x:c>
      <x:c r="N18"/>
      <x:c r="O18" t="str">
        <x:f>IF($B18="","",IF(L18="Blocked","Blocked",IF(AND(M18=1,N18="Approved"),"Complete",L18)))</x:f>
      </x:c>
      <x:c r="P18"/>
      <x:c r="Q18" s="69"/>
      <x:c r="R18" s="69"/>
      <x:c r="S18"/>
      <x:c r="T18"/>
      <x:c r="U18"/>
      <x:c r="V18"/>
      <x:c r="W18"/>
      <x:c r="X18"/>
      <x:c r="Y18"/>
    </x:row>
    <x:row r="19">
      <x:c r="A19"/>
      <x:c r="B19"/>
      <x:c r="C19"/>
      <x:c r="D19"/>
      <x:c r="E19"/>
      <x:c r="F19"/>
      <x:c r="G19"/>
      <x:c r="H19"/>
      <x:c r="I19"/>
      <x:c r="J19"/>
      <x:c r="K19"/>
      <x:c r="L19"/>
      <x:c r="M19" t="str">
        <x:f>IF($B19="","",IFERROR(COUNTIFS($A$58:$A$76,$B19,$C$58:$C$76,"Required",$D$58:$D$76,"Pass")/COUNTIFS($A$58:$A$76,$B19,$C$58:$C$76,"Required"),0))</x:f>
      </x:c>
      <x:c r="N19"/>
      <x:c r="O19" t="str">
        <x:f>IF($B19="","",IF(L19="Blocked","Blocked",IF(AND(M19=1,N19="Approved"),"Complete",L19)))</x:f>
      </x:c>
      <x:c r="P19"/>
      <x:c r="Q19" s="69"/>
      <x:c r="R19" s="69"/>
      <x:c r="S19"/>
      <x:c r="T19"/>
      <x:c r="U19"/>
      <x:c r="V19"/>
      <x:c r="W19"/>
      <x:c r="X19"/>
      <x:c r="Y19"/>
    </x:row>
    <x:row r="20">
      <x:c r="A20"/>
      <x:c r="B20"/>
      <x:c r="C20"/>
      <x:c r="D20"/>
      <x:c r="E20"/>
      <x:c r="F20"/>
      <x:c r="G20"/>
      <x:c r="H20"/>
      <x:c r="I20"/>
      <x:c r="J20"/>
      <x:c r="K20"/>
      <x:c r="L20"/>
      <x:c r="M20" t="str">
        <x:f>IF($B20="","",IFERROR(COUNTIFS($A$58:$A$76,$B20,$C$58:$C$76,"Required",$D$58:$D$76,"Pass")/COUNTIFS($A$58:$A$76,$B20,$C$58:$C$76,"Required"),0))</x:f>
      </x:c>
      <x:c r="N20"/>
      <x:c r="O20" t="str">
        <x:f>IF($B20="","",IF(L20="Blocked","Blocked",IF(AND(M20=1,N20="Approved"),"Complete",L20)))</x:f>
      </x:c>
      <x:c r="P20"/>
      <x:c r="Q20" s="69"/>
      <x:c r="R20" s="69"/>
      <x:c r="S20"/>
      <x:c r="T20"/>
      <x:c r="U20"/>
      <x:c r="V20"/>
      <x:c r="W20"/>
      <x:c r="X20"/>
      <x:c r="Y20"/>
    </x:row>
    <x:row r="21">
      <x:c r="A21"/>
      <x:c r="B21"/>
      <x:c r="C21"/>
      <x:c r="D21"/>
      <x:c r="E21"/>
      <x:c r="F21"/>
      <x:c r="G21"/>
      <x:c r="H21"/>
      <x:c r="I21"/>
      <x:c r="J21"/>
      <x:c r="K21"/>
      <x:c r="L21"/>
      <x:c r="M21" t="str">
        <x:f>IF($B21="","",IFERROR(COUNTIFS($A$58:$A$76,$B21,$C$58:$C$76,"Required",$D$58:$D$76,"Pass")/COUNTIFS($A$58:$A$76,$B21,$C$58:$C$76,"Required"),0))</x:f>
      </x:c>
      <x:c r="N21"/>
      <x:c r="O21" t="str">
        <x:f>IF($B21="","",IF(L21="Blocked","Blocked",IF(AND(M21=1,N21="Approved"),"Complete",L21)))</x:f>
      </x:c>
      <x:c r="P21"/>
      <x:c r="Q21" s="69"/>
      <x:c r="R21" s="69"/>
      <x:c r="S21"/>
      <x:c r="T21"/>
      <x:c r="U21"/>
      <x:c r="V21"/>
      <x:c r="W21"/>
      <x:c r="X21"/>
      <x:c r="Y21"/>
    </x:row>
    <x:row r="22">
      <x:c r="A22"/>
      <x:c r="B22"/>
      <x:c r="C22"/>
      <x:c r="D22"/>
      <x:c r="E22"/>
      <x:c r="F22"/>
      <x:c r="G22"/>
      <x:c r="H22"/>
      <x:c r="I22"/>
      <x:c r="J22"/>
      <x:c r="K22"/>
      <x:c r="L22"/>
      <x:c r="M22" t="str">
        <x:f>IF($B22="","",IFERROR(COUNTIFS($A$58:$A$76,$B22,$C$58:$C$76,"Required",$D$58:$D$76,"Pass")/COUNTIFS($A$58:$A$76,$B22,$C$58:$C$76,"Required"),0))</x:f>
      </x:c>
      <x:c r="N22"/>
      <x:c r="O22" t="str">
        <x:f>IF($B22="","",IF(L22="Blocked","Blocked",IF(AND(M22=1,N22="Approved"),"Complete",L22)))</x:f>
      </x:c>
      <x:c r="P22"/>
      <x:c r="Q22" s="69"/>
      <x:c r="R22" s="69"/>
      <x:c r="S22"/>
      <x:c r="T22"/>
      <x:c r="U22"/>
      <x:c r="V22"/>
      <x:c r="W22"/>
      <x:c r="X22"/>
      <x:c r="Y22"/>
    </x:row>
    <x:row r="23">
      <x:c r="A23"/>
      <x:c r="B23"/>
      <x:c r="C23"/>
      <x:c r="D23"/>
      <x:c r="E23"/>
      <x:c r="F23"/>
      <x:c r="G23"/>
      <x:c r="H23"/>
      <x:c r="I23"/>
      <x:c r="J23"/>
      <x:c r="K23"/>
      <x:c r="L23"/>
      <x:c r="M23" t="str">
        <x:f>IF($B23="","",IFERROR(COUNTIFS($A$58:$A$76,$B23,$C$58:$C$76,"Required",$D$58:$D$76,"Pass")/COUNTIFS($A$58:$A$76,$B23,$C$58:$C$76,"Required"),0))</x:f>
      </x:c>
      <x:c r="N23"/>
      <x:c r="O23" t="str">
        <x:f>IF($B23="","",IF(L23="Blocked","Blocked",IF(AND(M23=1,N23="Approved"),"Complete",L23)))</x:f>
      </x:c>
      <x:c r="P23"/>
      <x:c r="Q23" s="69"/>
      <x:c r="R23" s="69"/>
      <x:c r="S23"/>
      <x:c r="T23"/>
      <x:c r="U23"/>
      <x:c r="V23"/>
      <x:c r="W23"/>
      <x:c r="X23"/>
      <x:c r="Y23"/>
    </x:row>
    <x:row r="24">
      <x:c r="A24"/>
      <x:c r="B24"/>
      <x:c r="C24"/>
      <x:c r="D24"/>
      <x:c r="E24"/>
      <x:c r="F24"/>
      <x:c r="G24"/>
      <x:c r="H24"/>
      <x:c r="I24"/>
      <x:c r="J24"/>
      <x:c r="K24"/>
      <x:c r="L24"/>
      <x:c r="M24" t="str">
        <x:f>IF($B24="","",IFERROR(COUNTIFS($A$58:$A$76,$B24,$C$58:$C$76,"Required",$D$58:$D$76,"Pass")/COUNTIFS($A$58:$A$76,$B24,$C$58:$C$76,"Required"),0))</x:f>
      </x:c>
      <x:c r="N24"/>
      <x:c r="O24" t="str">
        <x:f>IF($B24="","",IF(L24="Blocked","Blocked",IF(AND(M24=1,N24="Approved"),"Complete",L24)))</x:f>
      </x:c>
      <x:c r="P24"/>
      <x:c r="Q24" s="69"/>
      <x:c r="R24" s="69"/>
      <x:c r="S24"/>
      <x:c r="T24"/>
      <x:c r="U24"/>
      <x:c r="V24"/>
      <x:c r="W24"/>
      <x:c r="X24"/>
      <x:c r="Y24"/>
    </x:row>
    <x:row r="25">
      <x:c r="A25"/>
      <x:c r="B25"/>
      <x:c r="C25"/>
      <x:c r="D25"/>
      <x:c r="E25"/>
      <x:c r="F25"/>
      <x:c r="G25"/>
      <x:c r="H25"/>
      <x:c r="I25"/>
      <x:c r="J25"/>
      <x:c r="K25"/>
      <x:c r="L25"/>
      <x:c r="M25" t="str">
        <x:f>IF($B25="","",IFERROR(COUNTIFS($A$58:$A$76,$B25,$C$58:$C$76,"Required",$D$58:$D$76,"Pass")/COUNTIFS($A$58:$A$76,$B25,$C$58:$C$76,"Required"),0))</x:f>
      </x:c>
      <x:c r="N25"/>
      <x:c r="O25" t="str">
        <x:f>IF($B25="","",IF(L25="Blocked","Blocked",IF(AND(M25=1,N25="Approved"),"Complete",L25)))</x:f>
      </x:c>
      <x:c r="P25"/>
      <x:c r="Q25" s="69"/>
      <x:c r="R25" s="69"/>
      <x:c r="S25"/>
      <x:c r="T25"/>
      <x:c r="U25"/>
      <x:c r="V25"/>
      <x:c r="W25"/>
      <x:c r="X25"/>
      <x:c r="Y25"/>
    </x:row>
    <x:row r="26">
      <x:c r="A26"/>
      <x:c r="B26"/>
      <x:c r="C26"/>
      <x:c r="D26"/>
      <x:c r="E26"/>
      <x:c r="F26"/>
      <x:c r="G26"/>
      <x:c r="H26"/>
      <x:c r="I26"/>
      <x:c r="J26"/>
      <x:c r="K26"/>
      <x:c r="L26"/>
      <x:c r="M26"/>
      <x:c r="N26"/>
      <x:c r="O26"/>
      <x:c r="P26"/>
      <x:c r="Q26"/>
      <x:c r="R26"/>
      <x:c r="S26"/>
      <x:c r="T26"/>
      <x:c r="U26"/>
      <x:c r="V26"/>
      <x:c r="W26"/>
      <x:c r="X26"/>
      <x:c r="Y26"/>
    </x:row>
    <x:row r="27">
      <x:c r="A27"/>
      <x:c r="B27"/>
      <x:c r="C27"/>
      <x:c r="D27"/>
      <x:c r="E27"/>
      <x:c r="F27"/>
      <x:c r="G27"/>
      <x:c r="H27"/>
      <x:c r="I27"/>
      <x:c r="J27"/>
      <x:c r="K27"/>
      <x:c r="L27"/>
      <x:c r="M27"/>
      <x:c r="N27"/>
      <x:c r="O27"/>
      <x:c r="P27"/>
      <x:c r="Q27"/>
      <x:c r="R27"/>
      <x:c r="S27"/>
      <x:c r="T27"/>
      <x:c r="U27"/>
      <x:c r="V27"/>
      <x:c r="W27"/>
      <x:c r="X27"/>
      <x:c r="Y27"/>
    </x:row>
    <x:row r="28">
      <x:c r="A28" s="223" t="str">
        <x:v>AS-IS / SOURCE — EDITABLE COMPONENT TABLE</x:v>
      </x:c>
      <x:c r="B28" s="223"/>
      <x:c r="C28" s="223"/>
      <x:c r="D28" s="223"/>
      <x:c r="E28" s="223"/>
      <x:c r="F28" s="223"/>
      <x:c r="G28" s="223"/>
      <x:c r="H28" s="223"/>
      <x:c r="I28" s="223"/>
      <x:c r="J28" s="223"/>
      <x:c r="K28" s="223"/>
      <x:c r="L28" s="223"/>
      <x:c r="M28" s="226" t="str">
        <x:v>MIGRATION METHOD</x:v>
      </x:c>
      <x:c r="N28" s="226"/>
      <x:c r="O28" s="226"/>
      <x:c r="P28" s="226"/>
      <x:c r="Q28" s="230" t="str">
        <x:v>TO-BE / TARGET — EDITABLE COMPONENT TABLE</x:v>
      </x:c>
      <x:c r="R28" s="230"/>
      <x:c r="S28" s="230"/>
      <x:c r="T28" s="230"/>
      <x:c r="U28" s="230"/>
      <x:c r="V28" s="230"/>
      <x:c r="W28" s="230"/>
      <x:c r="X28" s="230"/>
      <x:c r="Y28" s="230"/>
      <x:c r="Z28" s="230"/>
      <x:c r="AA28" s="230"/>
      <x:c r="AB28" s="230"/>
    </x:row>
    <x:row r="29" ht="34" customHeight="1">
      <x:c r="A29" s="246" t="str">
        <x:v>Workload ID</x:v>
      </x:c>
      <x:c r="B29" s="246" t="str">
        <x:v>Source Component / Host</x:v>
      </x:c>
      <x:c r="C29" s="246" t="str">
        <x:v>Source Platform / Location</x:v>
      </x:c>
      <x:c r="D29" s="246" t="str">
        <x:v>Source Environment</x:v>
      </x:c>
      <x:c r="E29" s="246" t="str">
        <x:v>Source OS / Runtime</x:v>
      </x:c>
      <x:c r="F29" s="246" t="str">
        <x:v>IP</x:v>
      </x:c>
      <x:c r="G29" s="246" t="str">
        <x:v>Source Database / Data Store</x:v>
      </x:c>
      <x:c r="H29" s="246" t="str">
        <x:v>Source Network / Endpoint</x:v>
      </x:c>
      <x:c r="I29" s="246" t="str">
        <x:v>Source CPU / Capacity</x:v>
      </x:c>
      <x:c r="J29" s="246" t="str">
        <x:v>Source Memory</x:v>
      </x:c>
      <x:c r="K29" s="246" t="str">
        <x:v>Source Storage</x:v>
      </x:c>
      <x:c r="L29" s="246" t="str">
        <x:v>Comments</x:v>
      </x:c>
      <x:c r="M29" s="233"/>
      <x:c r="N29" s="233"/>
      <x:c r="O29" s="233"/>
      <x:c r="P29" s="233"/>
      <x:c r="Q29" s="246" t="str">
        <x:v>Workload ID</x:v>
      </x:c>
      <x:c r="R29" s="246" t="str">
        <x:v>Target Component / Host</x:v>
      </x:c>
      <x:c r="S29" s="246" t="str">
        <x:v>Target Platform / Location</x:v>
      </x:c>
      <x:c r="T29" s="246" t="str">
        <x:v>Target Environment</x:v>
      </x:c>
      <x:c r="U29" s="246" t="str">
        <x:v>Target OS / Runtime</x:v>
      </x:c>
      <x:c r="V29" s="246" t="str">
        <x:v>IP</x:v>
      </x:c>
      <x:c r="W29" s="246" t="str">
        <x:v>Target Database / Data Store</x:v>
      </x:c>
      <x:c r="X29" s="246" t="str">
        <x:v>Target Network / Endpoint</x:v>
      </x:c>
      <x:c r="Y29" s="246" t="str">
        <x:v>Target CPU / Capacity</x:v>
      </x:c>
      <x:c r="Z29" s="246" t="str">
        <x:v>Target Memory</x:v>
      </x:c>
      <x:c r="AA29" s="246" t="str">
        <x:v>Target Storage</x:v>
      </x:c>
      <x:c r="AB29" s="246" t="str">
        <x:v>Comments</x:v>
      </x:c>
    </x:row>
    <x:row r="30" ht="25" customHeight="1">
      <x:c r="A30" s="233" t="str">
        <x:v>APP-014</x:v>
      </x:c>
      <x:c r="B30" s="233" t="str">
        <x:v>Customer Billing Web</x:v>
      </x:c>
      <x:c r="C30" s="233" t="str">
        <x:v>Primary Data Center</x:v>
      </x:c>
      <x:c r="D30" s="233" t="str">
        <x:v>DR</x:v>
      </x:c>
      <x:c r="E30" s="233" t="str">
        <x:v>Linux</x:v>
      </x:c>
      <x:c r="F30" s="233" t="str">
        <x:v>192.0.2.10</x:v>
      </x:c>
      <x:c r="G30" s="233" t="str">
        <x:v>N/A</x:v>
      </x:c>
      <x:c r="H30" s="233" t="str">
        <x:v>prod-billing-source.example.internal</x:v>
      </x:c>
      <x:c r="I30" s="233" t="n">
        <x:v>4</x:v>
      </x:c>
      <x:c r="J30" s="233" t="str">
        <x:v>16 GB</x:v>
      </x:c>
      <x:c r="K30" s="233" t="str">
        <x:v>120 GB</x:v>
      </x:c>
      <x:c r="L30" s="233"/>
      <x:c r="M30" s="233"/>
      <x:c r="N30" s="233"/>
      <x:c r="O30" s="233"/>
      <x:c r="P30" s="233"/>
      <x:c r="Q30" s="233" t="str">
        <x:v>APP-014</x:v>
      </x:c>
      <x:c r="R30" s="233" t="str">
        <x:v>Target Web Component</x:v>
      </x:c>
      <x:c r="S30" s="233" t="str">
        <x:v>Target Platform / Location</x:v>
      </x:c>
      <x:c r="T30" s="233" t="str">
        <x:v>DR</x:v>
      </x:c>
      <x:c r="U30" s="233" t="str">
        <x:v>Managed / Linux</x:v>
      </x:c>
      <x:c r="V30" s="233" t="str">
        <x:v>198.51.100.10</x:v>
      </x:c>
      <x:c r="W30" s="233" t="str">
        <x:v>N/A</x:v>
      </x:c>
      <x:c r="X30" s="233" t="str">
        <x:v>dr-billing-target-web.example.internal</x:v>
      </x:c>
      <x:c r="Y30" s="233" t="n">
        <x:v>4</x:v>
      </x:c>
      <x:c r="Z30" s="233" t="str">
        <x:v>16 GB</x:v>
      </x:c>
      <x:c r="AA30" s="233" t="str">
        <x:v>120 GB</x:v>
      </x:c>
      <x:c r="AB30" s="233"/>
    </x:row>
    <x:row r="31" ht="25" customHeight="1">
      <x:c r="A31" s="233" t="str">
        <x:v>APP-014</x:v>
      </x:c>
      <x:c r="B31" s="233" t="str">
        <x:v>Customer Billing App</x:v>
      </x:c>
      <x:c r="C31" s="233" t="str">
        <x:v>Primary Data Center</x:v>
      </x:c>
      <x:c r="D31" s="233" t="str">
        <x:v>DR</x:v>
      </x:c>
      <x:c r="E31" s="233" t="str">
        <x:v>Linux / Runtime</x:v>
      </x:c>
      <x:c r="F31" s="233" t="str">
        <x:v>192.0.2.11</x:v>
      </x:c>
      <x:c r="G31" s="233" t="str">
        <x:v>N/A</x:v>
      </x:c>
      <x:c r="H31" s="233" t="str">
        <x:v>prod-billing-app.example.internal</x:v>
      </x:c>
      <x:c r="I31" s="233" t="n">
        <x:v>8</x:v>
      </x:c>
      <x:c r="J31" s="233" t="str">
        <x:v>32 GB</x:v>
      </x:c>
      <x:c r="K31" s="233" t="str">
        <x:v>250 GB</x:v>
      </x:c>
      <x:c r="L31" s="233"/>
      <x:c r="M31" s="233"/>
      <x:c r="N31" s="233"/>
      <x:c r="O31" s="233"/>
      <x:c r="P31" s="233"/>
      <x:c r="Q31" s="233" t="str">
        <x:v>APP-014</x:v>
      </x:c>
      <x:c r="R31" s="233" t="str">
        <x:v>Target App Component</x:v>
      </x:c>
      <x:c r="S31" s="233" t="str">
        <x:v>Target Platform / Location</x:v>
      </x:c>
      <x:c r="T31" s="233" t="str">
        <x:v>DR</x:v>
      </x:c>
      <x:c r="U31" s="233" t="str">
        <x:v>Managed Runtime</x:v>
      </x:c>
      <x:c r="V31" s="233" t="str">
        <x:v>198.51.100.11</x:v>
      </x:c>
      <x:c r="W31" s="233" t="str">
        <x:v>N/A</x:v>
      </x:c>
      <x:c r="X31" s="233" t="str">
        <x:v>dr-billing-target-app.example.internal</x:v>
      </x:c>
      <x:c r="Y31" s="233" t="n">
        <x:v>8</x:v>
      </x:c>
      <x:c r="Z31" s="233" t="str">
        <x:v>32 GB</x:v>
      </x:c>
      <x:c r="AA31" s="233" t="str">
        <x:v>250 GB</x:v>
      </x:c>
      <x:c r="AB31" s="233"/>
    </x:row>
    <x:row r="32" ht="25" customHeight="1">
      <x:c r="A32" s="233" t="str">
        <x:v>APP-014</x:v>
      </x:c>
      <x:c r="B32" s="233" t="str">
        <x:v>Customer Billing Database</x:v>
      </x:c>
      <x:c r="C32" s="233" t="str">
        <x:v>Primary Data Center</x:v>
      </x:c>
      <x:c r="D32" s="233" t="str">
        <x:v>DR</x:v>
      </x:c>
      <x:c r="E32" s="233" t="str">
        <x:v>Linux / Database Platform</x:v>
      </x:c>
      <x:c r="F32" s="233" t="str">
        <x:v>192.0.2.12</x:v>
      </x:c>
      <x:c r="G32" s="233" t="str">
        <x:v>Enterprise RDBMS</x:v>
      </x:c>
      <x:c r="H32" s="233" t="str">
        <x:v>prod-billing-db.example.internal</x:v>
      </x:c>
      <x:c r="I32" s="233" t="n">
        <x:v>8</x:v>
      </x:c>
      <x:c r="J32" s="233" t="str">
        <x:v>32 GB</x:v>
      </x:c>
      <x:c r="K32" s="233" t="str">
        <x:v>750 GB</x:v>
      </x:c>
      <x:c r="L32" s="233"/>
      <x:c r="M32" s="233"/>
      <x:c r="N32" s="233"/>
      <x:c r="O32" s="233"/>
      <x:c r="P32" s="233"/>
      <x:c r="Q32" s="233" t="str">
        <x:v>APP-014</x:v>
      </x:c>
      <x:c r="R32" s="233" t="str">
        <x:v>Target Database</x:v>
      </x:c>
      <x:c r="S32" s="233" t="str">
        <x:v>Target Platform / Location</x:v>
      </x:c>
      <x:c r="T32" s="233" t="str">
        <x:v>DR</x:v>
      </x:c>
      <x:c r="U32" s="233" t="str">
        <x:v>Managed Database Platform</x:v>
      </x:c>
      <x:c r="V32" s="233" t="str">
        <x:v>198.51.100.12</x:v>
      </x:c>
      <x:c r="W32" s="233" t="str">
        <x:v>Managed relational database</x:v>
      </x:c>
      <x:c r="X32" s="233" t="str">
        <x:v>dr-billing-target-db.example.internal</x:v>
      </x:c>
      <x:c r="Y32" s="233" t="n">
        <x:v>8</x:v>
      </x:c>
      <x:c r="Z32" s="233" t="str">
        <x:v>32 GB</x:v>
      </x:c>
      <x:c r="AA32" s="233" t="str">
        <x:v>750 GB</x:v>
      </x:c>
      <x:c r="AB32" s="233"/>
    </x:row>
    <x:row r="33" ht="25" customHeight="1">
      <x:c r="A33" s="233"/>
      <x:c r="B33" s="233"/>
      <x:c r="C33" s="233"/>
      <x:c r="D33" s="233"/>
      <x:c r="E33" s="233"/>
      <x:c r="F33" s="233"/>
      <x:c r="G33" s="233"/>
      <x:c r="H33" s="233"/>
      <x:c r="I33" s="233"/>
      <x:c r="J33" s="233"/>
      <x:c r="K33" s="233"/>
      <x:c r="L33" s="233"/>
      <x:c r="M33" s="233"/>
      <x:c r="N33" s="233"/>
      <x:c r="O33" s="233"/>
      <x:c r="P33" s="233"/>
      <x:c r="Q33" s="233"/>
      <x:c r="R33" s="233"/>
      <x:c r="S33" s="233"/>
      <x:c r="T33" s="233"/>
      <x:c r="U33" s="233"/>
      <x:c r="V33" s="233"/>
      <x:c r="W33" s="233"/>
      <x:c r="X33" s="233"/>
      <x:c r="Y33" s="233"/>
      <x:c r="Z33" s="233"/>
      <x:c r="AA33" s="233"/>
      <x:c r="AB33" s="233"/>
    </x:row>
    <x:row r="34" ht="25" customHeight="1">
      <x:c r="A34" s="233"/>
      <x:c r="B34" s="233"/>
      <x:c r="C34" s="233"/>
      <x:c r="D34" s="233"/>
      <x:c r="E34" s="233"/>
      <x:c r="F34" s="233"/>
      <x:c r="G34" s="233"/>
      <x:c r="H34" s="233"/>
      <x:c r="I34" s="233"/>
      <x:c r="J34" s="233"/>
      <x:c r="K34" s="233"/>
      <x:c r="L34" s="233"/>
      <x:c r="M34" s="233"/>
      <x:c r="N34" s="233"/>
      <x:c r="O34" s="233"/>
      <x:c r="P34" s="233"/>
      <x:c r="Q34" s="233"/>
      <x:c r="R34" s="233"/>
      <x:c r="S34" s="233"/>
      <x:c r="T34" s="233"/>
      <x:c r="U34" s="233"/>
      <x:c r="V34" s="233"/>
      <x:c r="W34" s="233"/>
      <x:c r="X34" s="233"/>
      <x:c r="Y34" s="233"/>
      <x:c r="Z34" s="233"/>
      <x:c r="AA34" s="233"/>
      <x:c r="AB34" s="233"/>
    </x:row>
    <x:row r="35" ht="25" customHeight="1">
      <x:c r="A35" s="233"/>
      <x:c r="B35" s="233"/>
      <x:c r="C35" s="233"/>
      <x:c r="D35" s="233"/>
      <x:c r="E35" s="233"/>
      <x:c r="F35" s="233"/>
      <x:c r="G35" s="233"/>
      <x:c r="H35" s="233"/>
      <x:c r="I35" s="233"/>
      <x:c r="J35" s="233"/>
      <x:c r="K35" s="233"/>
      <x:c r="L35" s="233"/>
      <x:c r="M35" s="233"/>
      <x:c r="N35" s="233"/>
      <x:c r="O35" s="233"/>
      <x:c r="P35" s="233"/>
      <x:c r="Q35" s="233"/>
      <x:c r="R35" s="233"/>
      <x:c r="S35" s="233"/>
      <x:c r="T35" s="233"/>
      <x:c r="U35" s="233"/>
      <x:c r="V35" s="233"/>
      <x:c r="W35" s="233"/>
      <x:c r="X35" s="233"/>
      <x:c r="Y35" s="233"/>
      <x:c r="Z35" s="233"/>
      <x:c r="AA35" s="233"/>
      <x:c r="AB35" s="233"/>
    </x:row>
    <x:row r="36" ht="25" customHeight="1">
      <x:c r="A36" s="233"/>
      <x:c r="B36" s="233"/>
      <x:c r="C36" s="233"/>
      <x:c r="D36" s="233"/>
      <x:c r="E36" s="233"/>
      <x:c r="F36" s="233"/>
      <x:c r="G36" s="233"/>
      <x:c r="H36" s="233"/>
      <x:c r="I36" s="233"/>
      <x:c r="J36" s="233"/>
      <x:c r="K36" s="233"/>
      <x:c r="L36" s="233"/>
      <x:c r="M36" s="233"/>
      <x:c r="N36" s="233"/>
      <x:c r="O36" s="233"/>
      <x:c r="P36" s="233"/>
      <x:c r="Q36" s="233"/>
      <x:c r="R36" s="233"/>
      <x:c r="S36" s="233"/>
      <x:c r="T36" s="233"/>
      <x:c r="U36" s="233"/>
      <x:c r="V36" s="233"/>
      <x:c r="W36" s="233"/>
      <x:c r="X36" s="233"/>
      <x:c r="Y36" s="233"/>
      <x:c r="Z36" s="233"/>
      <x:c r="AA36" s="233"/>
      <x:c r="AB36" s="233"/>
    </x:row>
    <x:row r="37" ht="25" customHeight="1">
      <x:c r="A37" s="233"/>
      <x:c r="B37" s="233"/>
      <x:c r="C37" s="233"/>
      <x:c r="D37" s="233"/>
      <x:c r="E37" s="233"/>
      <x:c r="F37" s="233"/>
      <x:c r="G37" s="233"/>
      <x:c r="H37" s="233"/>
      <x:c r="I37" s="233"/>
      <x:c r="J37" s="233"/>
      <x:c r="K37" s="233"/>
      <x:c r="L37" s="233"/>
      <x:c r="M37" s="233"/>
      <x:c r="N37" s="233"/>
      <x:c r="O37" s="233"/>
      <x:c r="P37" s="233"/>
      <x:c r="Q37" s="233"/>
      <x:c r="R37" s="233"/>
      <x:c r="S37" s="233"/>
      <x:c r="T37" s="233"/>
      <x:c r="U37" s="233"/>
      <x:c r="V37" s="233"/>
      <x:c r="W37" s="233"/>
      <x:c r="X37" s="233"/>
      <x:c r="Y37" s="233"/>
      <x:c r="Z37" s="233"/>
      <x:c r="AA37" s="233"/>
      <x:c r="AB37" s="233"/>
    </x:row>
    <x:row r="38" ht="25" customHeight="1">
      <x:c r="A38" s="233"/>
      <x:c r="B38" s="233"/>
      <x:c r="C38" s="233"/>
      <x:c r="D38" s="233"/>
      <x:c r="E38" s="233"/>
      <x:c r="F38" s="233"/>
      <x:c r="G38" s="233"/>
      <x:c r="H38" s="233"/>
      <x:c r="I38" s="233"/>
      <x:c r="J38" s="233"/>
      <x:c r="K38" s="233"/>
      <x:c r="L38" s="233"/>
      <x:c r="M38" s="233"/>
      <x:c r="N38" s="233"/>
      <x:c r="O38" s="233"/>
      <x:c r="P38" s="233"/>
      <x:c r="Q38" s="233"/>
      <x:c r="R38" s="233"/>
      <x:c r="S38" s="233"/>
      <x:c r="T38" s="233"/>
      <x:c r="U38" s="233"/>
      <x:c r="V38" s="233"/>
      <x:c r="W38" s="233"/>
      <x:c r="X38" s="233"/>
      <x:c r="Y38" s="233"/>
      <x:c r="Z38" s="233"/>
      <x:c r="AA38" s="233"/>
      <x:c r="AB38" s="233"/>
    </x:row>
    <x:row r="39" ht="25" customHeight="1">
      <x:c r="A39" s="233"/>
      <x:c r="B39" s="233"/>
      <x:c r="C39" s="233"/>
      <x:c r="D39" s="233"/>
      <x:c r="E39" s="233"/>
      <x:c r="F39" s="233"/>
      <x:c r="G39" s="233"/>
      <x:c r="H39" s="233"/>
      <x:c r="I39" s="233"/>
      <x:c r="J39" s="233"/>
      <x:c r="K39" s="233"/>
      <x:c r="L39" s="233"/>
      <x:c r="M39" s="233"/>
      <x:c r="N39" s="233"/>
      <x:c r="O39" s="233"/>
      <x:c r="P39" s="233"/>
      <x:c r="Q39" s="233"/>
      <x:c r="R39" s="233"/>
      <x:c r="S39" s="233"/>
      <x:c r="T39" s="233"/>
      <x:c r="U39" s="233"/>
      <x:c r="V39" s="233"/>
      <x:c r="W39" s="233"/>
      <x:c r="X39" s="233"/>
      <x:c r="Y39" s="233"/>
      <x:c r="Z39" s="233"/>
      <x:c r="AA39" s="233"/>
      <x:c r="AB39" s="233"/>
    </x:row>
    <x:row r="40" ht="25" customHeight="1">
      <x:c r="A40" s="233"/>
      <x:c r="B40" s="233"/>
      <x:c r="C40" s="233"/>
      <x:c r="D40" s="233"/>
      <x:c r="E40" s="233"/>
      <x:c r="F40" s="233"/>
      <x:c r="G40" s="233"/>
      <x:c r="H40" s="233"/>
      <x:c r="I40" s="233"/>
      <x:c r="J40" s="233"/>
      <x:c r="K40" s="233"/>
      <x:c r="L40" s="233"/>
      <x:c r="M40" s="233"/>
      <x:c r="N40" s="233"/>
      <x:c r="O40" s="233"/>
      <x:c r="P40" s="233"/>
      <x:c r="Q40" s="233"/>
      <x:c r="R40" s="233"/>
      <x:c r="S40" s="233"/>
      <x:c r="T40" s="233"/>
      <x:c r="U40" s="233"/>
      <x:c r="V40" s="233"/>
      <x:c r="W40" s="233"/>
      <x:c r="X40" s="233"/>
      <x:c r="Y40" s="233"/>
      <x:c r="Z40" s="233"/>
      <x:c r="AA40" s="233"/>
      <x:c r="AB40" s="233"/>
    </x:row>
    <x:row r="41">
      <x:c r="A41"/>
      <x:c r="B41"/>
      <x:c r="C41"/>
      <x:c r="D41"/>
      <x:c r="E41"/>
      <x:c r="F41"/>
      <x:c r="G41"/>
      <x:c r="H41"/>
      <x:c r="I41"/>
      <x:c r="J41"/>
      <x:c r="K41"/>
      <x:c r="L41"/>
      <x:c r="M41"/>
      <x:c r="N41"/>
      <x:c r="O41"/>
      <x:c r="P41"/>
      <x:c r="Q41"/>
      <x:c r="R41"/>
      <x:c r="S41"/>
      <x:c r="T41"/>
      <x:c r="U41"/>
      <x:c r="V41"/>
      <x:c r="W41"/>
      <x:c r="X41"/>
      <x:c r="Y41"/>
    </x:row>
    <x:row r="42">
      <x:c r="A42"/>
      <x:c r="B42"/>
      <x:c r="C42"/>
      <x:c r="D42"/>
      <x:c r="E42"/>
      <x:c r="F42"/>
      <x:c r="G42"/>
      <x:c r="H42"/>
      <x:c r="I42"/>
      <x:c r="J42"/>
      <x:c r="K42"/>
      <x:c r="L42"/>
      <x:c r="M42"/>
      <x:c r="N42"/>
      <x:c r="O42"/>
      <x:c r="P42"/>
      <x:c r="Q42"/>
      <x:c r="R42"/>
      <x:c r="S42"/>
      <x:c r="T42"/>
      <x:c r="U42"/>
      <x:c r="V42"/>
      <x:c r="W42"/>
      <x:c r="X42"/>
      <x:c r="Y42"/>
    </x:row>
    <x:row r="43">
      <x:c r="A43" t="str">
        <x:v>MIGRATION PLANNING / EXECUTION — EDITABLE TASK TABLE</x:v>
      </x:c>
      <x:c r="B43"/>
      <x:c r="C43"/>
      <x:c r="D43"/>
      <x:c r="E43"/>
      <x:c r="F43"/>
      <x:c r="G43"/>
      <x:c r="H43"/>
      <x:c r="I43"/>
      <x:c r="J43"/>
      <x:c r="K43"/>
      <x:c r="L43"/>
      <x:c r="M43"/>
      <x:c r="N43"/>
      <x:c r="O43"/>
      <x:c r="P43"/>
      <x:c r="Q43"/>
      <x:c r="R43"/>
      <x:c r="S43"/>
      <x:c r="T43"/>
      <x:c r="U43"/>
      <x:c r="V43"/>
      <x:c r="W43"/>
      <x:c r="X43"/>
      <x:c r="Y43"/>
    </x:row>
    <x:row r="44">
      <x:c r="A44" t="str">
        <x:v>Workload ID</x:v>
      </x:c>
      <x:c r="B44" t="str">
        <x:v>Sequence #</x:v>
      </x:c>
      <x:c r="C44" t="str">
        <x:v>Phase</x:v>
      </x:c>
      <x:c r="D44" t="str">
        <x:v>Task / Activity</x:v>
      </x:c>
      <x:c r="E44" t="str">
        <x:v>Owner</x:v>
      </x:c>
      <x:c r="F44" t="str">
        <x:v>Predecessor / Dependency</x:v>
      </x:c>
      <x:c r="G44" t="str">
        <x:v>Planned Start</x:v>
      </x:c>
      <x:c r="H44" t="str">
        <x:v>Planned End</x:v>
      </x:c>
      <x:c r="I44" t="str">
        <x:v>Actual Start</x:v>
      </x:c>
      <x:c r="J44" t="str">
        <x:v>Actual End</x:v>
      </x:c>
      <x:c r="K44" t="str">
        <x:v>Planned Duration (min)</x:v>
      </x:c>
      <x:c r="L44" t="str">
        <x:v>Actual Duration (min)</x:v>
      </x:c>
      <x:c r="M44" t="str">
        <x:v>Schedule Variance (min)</x:v>
      </x:c>
      <x:c r="N44" t="str">
        <x:v>Status</x:v>
      </x:c>
      <x:c r="O44" t="str">
        <x:v>Evidence / Issue Ref</x:v>
      </x:c>
      <x:c r="P44"/>
      <x:c r="Q44"/>
      <x:c r="R44"/>
      <x:c r="S44"/>
      <x:c r="T44"/>
      <x:c r="U44"/>
      <x:c r="V44"/>
      <x:c r="W44"/>
      <x:c r="X44"/>
      <x:c r="Y44"/>
    </x:row>
    <x:row r="45">
      <x:c r="A45" t="str">
        <x:v>APP-014</x:v>
      </x:c>
      <x:c r="B45" t="n">
        <x:v>1</x:v>
      </x:c>
      <x:c r="C45" t="str">
        <x:v>Readiness</x:v>
      </x:c>
      <x:c r="D45" t="str">
        <x:v>Confirm DR prerequisites, dependencies and access</x:v>
      </x:c>
      <x:c r="E45" t="str">
        <x:v>DR / Platform Team</x:v>
      </x:c>
      <x:c r="F45"/>
      <x:c r="G45"/>
      <x:c r="H45"/>
      <x:c r="I45"/>
      <x:c r="J45"/>
      <x:c r="K45" t="str"/>
      <x:c r="L45" t="str"/>
      <x:c r="M45" t="str"/>
      <x:c r="N45" t="str">
        <x:v>Not Started</x:v>
      </x:c>
      <x:c r="O45" t="str">
        <x:v>SAMPLE</x:v>
      </x:c>
      <x:c r="P45"/>
      <x:c r="Q45"/>
      <x:c r="R45"/>
      <x:c r="S45"/>
      <x:c r="T45"/>
      <x:c r="U45"/>
      <x:c r="V45"/>
      <x:c r="W45"/>
      <x:c r="X45"/>
      <x:c r="Y45"/>
    </x:row>
    <x:row r="46">
      <x:c r="A46" t="str">
        <x:v>APP-014</x:v>
      </x:c>
      <x:c r="B46" t="n">
        <x:v>2</x:v>
      </x:c>
      <x:c r="C46" t="str">
        <x:v>Data Protection</x:v>
      </x:c>
      <x:c r="D46" t="str">
        <x:v>Confirm replication, backup and recovery point</x:v>
      </x:c>
      <x:c r="E46" t="str">
        <x:v>Data / Platform Team</x:v>
      </x:c>
      <x:c r="F46"/>
      <x:c r="G46"/>
      <x:c r="H46"/>
      <x:c r="I46"/>
      <x:c r="J46"/>
      <x:c r="K46" t="str"/>
      <x:c r="L46" t="str"/>
      <x:c r="M46" t="str"/>
      <x:c r="N46" t="str">
        <x:v>Not Started</x:v>
      </x:c>
      <x:c r="O46" t="str">
        <x:v>SAMPLE</x:v>
      </x:c>
      <x:c r="P46"/>
      <x:c r="Q46"/>
      <x:c r="R46"/>
      <x:c r="S46"/>
      <x:c r="T46"/>
      <x:c r="U46"/>
      <x:c r="V46"/>
      <x:c r="W46"/>
      <x:c r="X46"/>
      <x:c r="Y46"/>
    </x:row>
    <x:row r="47">
      <x:c r="A47" t="str">
        <x:v>APP-014</x:v>
      </x:c>
      <x:c r="B47" t="n">
        <x:v>3</x:v>
      </x:c>
      <x:c r="C47" t="str">
        <x:v>Recovery Activation</x:v>
      </x:c>
      <x:c r="D47" t="str">
        <x:v>Activate DR target components and services</x:v>
      </x:c>
      <x:c r="E47" t="str">
        <x:v>DR / Platform Team</x:v>
      </x:c>
      <x:c r="F47"/>
      <x:c r="G47"/>
      <x:c r="H47"/>
      <x:c r="I47"/>
      <x:c r="J47"/>
      <x:c r="K47" t="str"/>
      <x:c r="L47" t="str"/>
      <x:c r="M47" t="str"/>
      <x:c r="N47" t="str">
        <x:v>Not Started</x:v>
      </x:c>
      <x:c r="O47" t="str">
        <x:v>SAMPLE</x:v>
      </x:c>
      <x:c r="P47"/>
      <x:c r="Q47"/>
      <x:c r="R47"/>
      <x:c r="S47"/>
      <x:c r="T47"/>
      <x:c r="U47"/>
      <x:c r="V47"/>
      <x:c r="W47"/>
      <x:c r="X47"/>
      <x:c r="Y47"/>
    </x:row>
    <x:row r="48">
      <x:c r="A48" t="str">
        <x:v>APP-014</x:v>
      </x:c>
      <x:c r="B48" t="n">
        <x:v>4</x:v>
      </x:c>
      <x:c r="C48" t="str">
        <x:v>Network / DNS</x:v>
      </x:c>
      <x:c r="D48" t="str">
        <x:v>Execute approved DR routing / endpoint changes if applicable</x:v>
      </x:c>
      <x:c r="E48" t="str">
        <x:v>Network Team</x:v>
      </x:c>
      <x:c r="F48"/>
      <x:c r="G48"/>
      <x:c r="H48"/>
      <x:c r="I48"/>
      <x:c r="J48"/>
      <x:c r="K48" t="str"/>
      <x:c r="L48" t="str"/>
      <x:c r="M48" t="str"/>
      <x:c r="N48" t="str">
        <x:v>Not Started</x:v>
      </x:c>
      <x:c r="O48" t="str">
        <x:v>SAMPLE</x:v>
      </x:c>
      <x:c r="P48"/>
      <x:c r="Q48"/>
      <x:c r="R48"/>
      <x:c r="S48"/>
      <x:c r="T48"/>
      <x:c r="U48"/>
      <x:c r="V48"/>
      <x:c r="W48"/>
      <x:c r="X48"/>
      <x:c r="Y48"/>
    </x:row>
    <x:row r="49">
      <x:c r="A49" t="str">
        <x:v>APP-014</x:v>
      </x:c>
      <x:c r="B49" t="n">
        <x:v>5</x:v>
      </x:c>
      <x:c r="C49" t="str">
        <x:v>Technical Validate</x:v>
      </x:c>
      <x:c r="D49" t="str">
        <x:v>Validate infrastructure, startup, logs and connectivity</x:v>
      </x:c>
      <x:c r="E49" t="str">
        <x:v>Technical Lead</x:v>
      </x:c>
      <x:c r="F49"/>
      <x:c r="G49"/>
      <x:c r="H49"/>
      <x:c r="I49"/>
      <x:c r="J49"/>
      <x:c r="K49" t="str"/>
      <x:c r="L49" t="str"/>
      <x:c r="M49" t="str"/>
      <x:c r="N49" t="str">
        <x:v>Not Started</x:v>
      </x:c>
      <x:c r="O49" t="str">
        <x:v>SAMPLE</x:v>
      </x:c>
      <x:c r="P49"/>
      <x:c r="Q49"/>
      <x:c r="R49"/>
      <x:c r="S49"/>
      <x:c r="T49"/>
      <x:c r="U49"/>
      <x:c r="V49"/>
      <x:c r="W49"/>
      <x:c r="X49"/>
      <x:c r="Y49"/>
    </x:row>
    <x:row r="50">
      <x:c r="A50" t="str">
        <x:v>APP-014</x:v>
      </x:c>
      <x:c r="B50" t="n">
        <x:v>6</x:v>
      </x:c>
      <x:c r="C50" t="str">
        <x:v>Application Validate</x:v>
      </x:c>
      <x:c r="D50" t="str">
        <x:v>Validate application and data availability in DR</x:v>
      </x:c>
      <x:c r="E50" t="str">
        <x:v>Application Team</x:v>
      </x:c>
      <x:c r="F50"/>
      <x:c r="G50"/>
      <x:c r="H50"/>
      <x:c r="I50"/>
      <x:c r="J50"/>
      <x:c r="K50" t="str"/>
      <x:c r="L50" t="str"/>
      <x:c r="M50" t="str"/>
      <x:c r="N50" t="str">
        <x:v>Not Started</x:v>
      </x:c>
      <x:c r="O50" t="str">
        <x:v>SAMPLE</x:v>
      </x:c>
      <x:c r="P50"/>
      <x:c r="Q50"/>
      <x:c r="R50"/>
      <x:c r="S50"/>
      <x:c r="T50"/>
      <x:c r="U50"/>
      <x:c r="V50"/>
      <x:c r="W50"/>
      <x:c r="X50"/>
      <x:c r="Y50"/>
    </x:row>
    <x:row r="51">
      <x:c r="A51" t="str">
        <x:v>APP-014</x:v>
      </x:c>
      <x:c r="B51" t="n">
        <x:v>7</x:v>
      </x:c>
      <x:c r="C51" t="str">
        <x:v>Recovery Objective</x:v>
      </x:c>
      <x:c r="D51" t="str">
        <x:v>Confirm recovery timing and data recovery objectives</x:v>
      </x:c>
      <x:c r="E51" t="str">
        <x:v>DR Lead</x:v>
      </x:c>
      <x:c r="F51"/>
      <x:c r="G51"/>
      <x:c r="H51"/>
      <x:c r="I51"/>
      <x:c r="J51"/>
      <x:c r="K51" t="str"/>
      <x:c r="L51" t="str"/>
      <x:c r="M51" t="str"/>
      <x:c r="N51" t="str">
        <x:v>Not Started</x:v>
      </x:c>
      <x:c r="O51" t="str">
        <x:v>SAMPLE</x:v>
      </x:c>
      <x:c r="P51"/>
      <x:c r="Q51"/>
      <x:c r="R51"/>
      <x:c r="S51"/>
      <x:c r="T51"/>
      <x:c r="U51"/>
      <x:c r="V51"/>
      <x:c r="W51"/>
      <x:c r="X51"/>
      <x:c r="Y51"/>
    </x:row>
    <x:row r="52">
      <x:c r="A52" t="str">
        <x:v>APP-014</x:v>
      </x:c>
      <x:c r="B52" t="n">
        <x:v>8</x:v>
      </x:c>
      <x:c r="C52" t="str">
        <x:v>Decision</x:v>
      </x:c>
      <x:c r="D52" t="str">
        <x:v>Confirm DR operational acceptance or remediation</x:v>
      </x:c>
      <x:c r="E52" t="str">
        <x:v>Decision Authority</x:v>
      </x:c>
      <x:c r="F52"/>
      <x:c r="G52"/>
      <x:c r="H52"/>
      <x:c r="I52"/>
      <x:c r="J52"/>
      <x:c r="K52" t="str"/>
      <x:c r="L52" t="str"/>
      <x:c r="M52" t="str"/>
      <x:c r="N52" t="str">
        <x:v>Not Started</x:v>
      </x:c>
      <x:c r="O52" t="str">
        <x:v>SAMPLE</x:v>
      </x:c>
      <x:c r="P52"/>
      <x:c r="Q52"/>
      <x:c r="R52"/>
      <x:c r="S52"/>
      <x:c r="T52"/>
      <x:c r="U52"/>
      <x:c r="V52"/>
      <x:c r="W52"/>
      <x:c r="X52"/>
      <x:c r="Y52"/>
    </x:row>
    <x:row r="53">
      <x:c r="A53" t="str">
        <x:v>APP-014</x:v>
      </x:c>
      <x:c r="B53" t="n">
        <x:v>9</x:v>
      </x:c>
      <x:c r="C53" t="str">
        <x:v>Handoff</x:v>
      </x:c>
      <x:c r="D53" t="str">
        <x:v>Document DR procedures, issues and operational ownership</x:v>
      </x:c>
      <x:c r="E53" t="str">
        <x:v>Operations Lead</x:v>
      </x:c>
      <x:c r="F53"/>
      <x:c r="G53"/>
      <x:c r="H53"/>
      <x:c r="I53"/>
      <x:c r="J53"/>
      <x:c r="K53" t="str"/>
      <x:c r="L53" t="str"/>
      <x:c r="M53" t="str"/>
      <x:c r="N53" t="str">
        <x:v>Not Started</x:v>
      </x:c>
      <x:c r="O53" t="str">
        <x:v>SAMPLE</x:v>
      </x:c>
      <x:c r="P53"/>
      <x:c r="Q53"/>
      <x:c r="R53"/>
      <x:c r="S53"/>
      <x:c r="T53"/>
      <x:c r="U53"/>
      <x:c r="V53"/>
      <x:c r="W53"/>
      <x:c r="X53"/>
      <x:c r="Y53"/>
    </x:row>
    <x:row r="54">
      <x:c r="A54" t="str"/>
      <x:c r="B54" t="str"/>
      <x:c r="C54" t="str"/>
      <x:c r="D54" t="str"/>
      <x:c r="E54" t="str"/>
      <x:c r="F54" t="str"/>
      <x:c r="G54" t="str"/>
      <x:c r="H54" t="str"/>
      <x:c r="I54" t="str"/>
      <x:c r="J54" t="str"/>
      <x:c r="K54" t="str"/>
      <x:c r="L54" t="str"/>
      <x:c r="M54" t="str"/>
      <x:c r="N54" t="str"/>
      <x:c r="O54" t="str"/>
      <x:c r="P54"/>
      <x:c r="Q54"/>
      <x:c r="R54"/>
      <x:c r="S54"/>
      <x:c r="T54"/>
      <x:c r="U54"/>
      <x:c r="V54"/>
      <x:c r="W54"/>
      <x:c r="X54"/>
      <x:c r="Y54"/>
    </x:row>
    <x:row r="55">
      <x:c r="A55"/>
      <x:c r="B55"/>
      <x:c r="C55"/>
      <x:c r="D55"/>
      <x:c r="E55"/>
      <x:c r="F55"/>
      <x:c r="G55"/>
      <x:c r="H55"/>
      <x:c r="I55"/>
      <x:c r="J55"/>
      <x:c r="K55"/>
      <x:c r="L55"/>
      <x:c r="M55"/>
      <x:c r="N55"/>
      <x:c r="O55"/>
      <x:c r="P55"/>
      <x:c r="Q55"/>
      <x:c r="R55"/>
      <x:c r="S55"/>
      <x:c r="T55"/>
      <x:c r="U55"/>
      <x:c r="V55"/>
      <x:c r="W55"/>
      <x:c r="X55"/>
      <x:c r="Y55"/>
    </x:row>
    <x:row r="56">
      <x:c r="A56" t="str">
        <x:v>VALIDATION / ACCEPTANCE — EDITABLE TEST TABLE</x:v>
      </x:c>
      <x:c r="B56"/>
      <x:c r="C56"/>
      <x:c r="D56"/>
      <x:c r="E56"/>
      <x:c r="F56"/>
      <x:c r="G56"/>
      <x:c r="H56"/>
      <x:c r="I56"/>
      <x:c r="J56"/>
      <x:c r="K56"/>
      <x:c r="L56"/>
      <x:c r="M56"/>
      <x:c r="N56"/>
      <x:c r="O56"/>
      <x:c r="P56"/>
      <x:c r="Q56"/>
      <x:c r="R56"/>
      <x:c r="S56"/>
      <x:c r="T56"/>
      <x:c r="U56"/>
      <x:c r="V56"/>
      <x:c r="W56"/>
      <x:c r="X56"/>
      <x:c r="Y56"/>
    </x:row>
    <x:row r="57">
      <x:c r="A57" t="str">
        <x:v>Workload ID</x:v>
      </x:c>
      <x:c r="B57" t="str">
        <x:v>Validation Type</x:v>
      </x:c>
      <x:c r="C57" t="str">
        <x:v>Required?</x:v>
      </x:c>
      <x:c r="D57" t="str">
        <x:v>Result</x:v>
      </x:c>
      <x:c r="E57" t="str">
        <x:v>Owner</x:v>
      </x:c>
      <x:c r="F57" t="str">
        <x:v>Evidence / Link</x:v>
      </x:c>
      <x:c r="G57" t="str">
        <x:v>Issue / Exception</x:v>
      </x:c>
      <x:c r="H57" t="str">
        <x:v>Decision / Approval</x:v>
      </x:c>
      <x:c r="I57" t="str">
        <x:v>Sign-Off Date</x:v>
      </x:c>
      <x:c r="J57"/>
      <x:c r="K57"/>
      <x:c r="L57"/>
      <x:c r="M57"/>
      <x:c r="N57"/>
      <x:c r="O57"/>
      <x:c r="P57"/>
      <x:c r="Q57"/>
      <x:c r="R57"/>
      <x:c r="S57"/>
      <x:c r="T57"/>
      <x:c r="U57"/>
      <x:c r="V57"/>
      <x:c r="W57"/>
      <x:c r="X57"/>
      <x:c r="Y57"/>
    </x:row>
    <x:row r="58">
      <x:c r="A58" t="str">
        <x:v>APP-014</x:v>
      </x:c>
      <x:c r="B58" t="str">
        <x:v>Technical</x:v>
      </x:c>
      <x:c r="C58" t="str">
        <x:v>Required</x:v>
      </x:c>
      <x:c r="D58" t="str">
        <x:v>Not Run</x:v>
      </x:c>
      <x:c r="E58" t="str">
        <x:v>Technical / QA Owner</x:v>
      </x:c>
      <x:c r="F58" t="str">
        <x:v>SAMPLE evidence reference</x:v>
      </x:c>
      <x:c r="G58"/>
      <x:c r="H58" t="str">
        <x:v>Pending</x:v>
      </x:c>
      <x:c r="I58"/>
      <x:c r="J58"/>
      <x:c r="K58"/>
      <x:c r="L58"/>
      <x:c r="M58"/>
      <x:c r="N58"/>
      <x:c r="O58"/>
      <x:c r="P58"/>
      <x:c r="Q58"/>
      <x:c r="R58"/>
      <x:c r="S58"/>
      <x:c r="T58"/>
      <x:c r="U58"/>
      <x:c r="V58"/>
      <x:c r="W58"/>
      <x:c r="X58"/>
      <x:c r="Y58"/>
    </x:row>
    <x:row r="59">
      <x:c r="A59" t="str">
        <x:v>APP-014</x:v>
      </x:c>
      <x:c r="B59" t="str">
        <x:v>Application</x:v>
      </x:c>
      <x:c r="C59" t="str">
        <x:v>Required</x:v>
      </x:c>
      <x:c r="D59" t="str">
        <x:v>Not Run</x:v>
      </x:c>
      <x:c r="E59" t="str">
        <x:v>Technical / QA Owner</x:v>
      </x:c>
      <x:c r="F59" t="str">
        <x:v>SAMPLE evidence reference</x:v>
      </x:c>
      <x:c r="G59"/>
      <x:c r="H59" t="str">
        <x:v>Pending</x:v>
      </x:c>
      <x:c r="I59"/>
      <x:c r="J59"/>
      <x:c r="K59"/>
      <x:c r="L59"/>
      <x:c r="M59"/>
      <x:c r="N59"/>
      <x:c r="O59"/>
      <x:c r="P59"/>
      <x:c r="Q59"/>
      <x:c r="R59"/>
      <x:c r="S59"/>
      <x:c r="T59"/>
      <x:c r="U59"/>
      <x:c r="V59"/>
      <x:c r="W59"/>
      <x:c r="X59"/>
      <x:c r="Y59"/>
    </x:row>
    <x:row r="60">
      <x:c r="A60" t="str">
        <x:v>APP-014</x:v>
      </x:c>
      <x:c r="B60" t="str">
        <x:v>Integration</x:v>
      </x:c>
      <x:c r="C60" t="str">
        <x:v>Required</x:v>
      </x:c>
      <x:c r="D60" t="str">
        <x:v>Not Run</x:v>
      </x:c>
      <x:c r="E60" t="str">
        <x:v>Technical / QA Owner</x:v>
      </x:c>
      <x:c r="F60" t="str">
        <x:v>SAMPLE evidence reference</x:v>
      </x:c>
      <x:c r="G60"/>
      <x:c r="H60" t="str">
        <x:v>Pending</x:v>
      </x:c>
      <x:c r="I60"/>
      <x:c r="J60"/>
      <x:c r="K60"/>
      <x:c r="L60"/>
      <x:c r="M60"/>
      <x:c r="N60"/>
      <x:c r="O60"/>
      <x:c r="P60"/>
      <x:c r="Q60"/>
      <x:c r="R60"/>
      <x:c r="S60"/>
      <x:c r="T60"/>
      <x:c r="U60"/>
      <x:c r="V60"/>
      <x:c r="W60"/>
      <x:c r="X60"/>
      <x:c r="Y60"/>
    </x:row>
    <x:row r="61">
      <x:c r="A61" t="str">
        <x:v>APP-014</x:v>
      </x:c>
      <x:c r="B61" t="str">
        <x:v>Business / User</x:v>
      </x:c>
      <x:c r="C61" t="str">
        <x:v>Optional</x:v>
      </x:c>
      <x:c r="D61" t="str">
        <x:v>Not Run</x:v>
      </x:c>
      <x:c r="E61" t="str">
        <x:v>Business Owner</x:v>
      </x:c>
      <x:c r="F61" t="str">
        <x:v>SAMPLE evidence reference</x:v>
      </x:c>
      <x:c r="G61"/>
      <x:c r="H61" t="str">
        <x:v>Pending</x:v>
      </x:c>
      <x:c r="I61"/>
      <x:c r="J61"/>
      <x:c r="K61"/>
      <x:c r="L61"/>
      <x:c r="M61"/>
      <x:c r="N61"/>
      <x:c r="O61"/>
      <x:c r="P61"/>
      <x:c r="Q61"/>
      <x:c r="R61"/>
      <x:c r="S61"/>
      <x:c r="T61"/>
      <x:c r="U61"/>
      <x:c r="V61"/>
      <x:c r="W61"/>
      <x:c r="X61"/>
      <x:c r="Y61"/>
    </x:row>
    <x:row r="62">
      <x:c r="A62" t="str">
        <x:v>APP-014</x:v>
      </x:c>
      <x:c r="B62" t="str">
        <x:v>Recovery Objective</x:v>
      </x:c>
      <x:c r="C62" t="str">
        <x:v>Required</x:v>
      </x:c>
      <x:c r="D62" t="str">
        <x:v>Not Run</x:v>
      </x:c>
      <x:c r="E62" t="str">
        <x:v>DR / Technical Owner</x:v>
      </x:c>
      <x:c r="F62" t="str">
        <x:v>SAMPLE evidence reference</x:v>
      </x:c>
      <x:c r="G62"/>
      <x:c r="H62" t="str">
        <x:v>Pending</x:v>
      </x:c>
      <x:c r="I62"/>
      <x:c r="J62"/>
      <x:c r="K62"/>
      <x:c r="L62"/>
      <x:c r="M62"/>
      <x:c r="N62"/>
      <x:c r="O62"/>
      <x:c r="P62"/>
      <x:c r="Q62"/>
      <x:c r="R62"/>
      <x:c r="S62"/>
      <x:c r="T62"/>
      <x:c r="U62"/>
      <x:c r="V62"/>
      <x:c r="W62"/>
      <x:c r="X62"/>
      <x:c r="Y62"/>
    </x:row>
    <x:row r="63">
      <x:c r="A63"/>
      <x:c r="B63"/>
      <x:c r="C63"/>
      <x:c r="D63"/>
      <x:c r="E63"/>
      <x:c r="F63"/>
      <x:c r="G63"/>
      <x:c r="H63"/>
      <x:c r="I63"/>
      <x:c r="J63"/>
      <x:c r="K63"/>
      <x:c r="L63"/>
      <x:c r="M63"/>
      <x:c r="N63"/>
      <x:c r="O63"/>
      <x:c r="P63"/>
      <x:c r="Q63"/>
      <x:c r="R63"/>
      <x:c r="S63"/>
      <x:c r="T63"/>
      <x:c r="U63"/>
      <x:c r="V63"/>
      <x:c r="W63"/>
      <x:c r="X63"/>
      <x:c r="Y63"/>
    </x:row>
    <x:row r="64">
      <x:c r="A64"/>
      <x:c r="B64"/>
      <x:c r="C64"/>
      <x:c r="D64"/>
      <x:c r="E64"/>
      <x:c r="F64"/>
      <x:c r="G64"/>
      <x:c r="H64"/>
      <x:c r="I64"/>
      <x:c r="J64"/>
      <x:c r="K64"/>
      <x:c r="L64"/>
      <x:c r="M64"/>
      <x:c r="N64"/>
      <x:c r="O64"/>
      <x:c r="P64"/>
      <x:c r="Q64"/>
      <x:c r="R64"/>
      <x:c r="S64"/>
      <x:c r="T64"/>
      <x:c r="U64"/>
      <x:c r="V64"/>
      <x:c r="W64"/>
      <x:c r="X64"/>
      <x:c r="Y64"/>
    </x:row>
    <x:row r="65">
      <x:c r="A65"/>
      <x:c r="B65"/>
      <x:c r="C65"/>
      <x:c r="D65"/>
      <x:c r="E65"/>
      <x:c r="F65"/>
      <x:c r="G65"/>
      <x:c r="H65"/>
      <x:c r="I65"/>
      <x:c r="J65"/>
      <x:c r="K65"/>
      <x:c r="L65"/>
      <x:c r="M65"/>
      <x:c r="N65"/>
      <x:c r="O65"/>
      <x:c r="P65"/>
      <x:c r="Q65"/>
      <x:c r="R65"/>
      <x:c r="S65"/>
      <x:c r="T65"/>
      <x:c r="U65"/>
      <x:c r="V65"/>
      <x:c r="W65"/>
      <x:c r="X65"/>
      <x:c r="Y65"/>
    </x:row>
    <x:row r="66">
      <x:c r="A66"/>
      <x:c r="B66"/>
      <x:c r="C66"/>
      <x:c r="D66"/>
      <x:c r="E66"/>
      <x:c r="F66"/>
      <x:c r="G66"/>
      <x:c r="H66"/>
      <x:c r="I66"/>
      <x:c r="J66"/>
      <x:c r="K66"/>
      <x:c r="L66"/>
      <x:c r="M66"/>
      <x:c r="N66"/>
      <x:c r="O66"/>
      <x:c r="P66"/>
      <x:c r="Q66"/>
      <x:c r="R66"/>
      <x:c r="S66"/>
      <x:c r="T66"/>
      <x:c r="U66"/>
      <x:c r="V66"/>
      <x:c r="W66"/>
      <x:c r="X66"/>
      <x:c r="Y66"/>
    </x:row>
    <x:row r="67">
      <x:c r="A67"/>
      <x:c r="B67"/>
      <x:c r="C67"/>
      <x:c r="D67"/>
      <x:c r="E67"/>
      <x:c r="F67"/>
      <x:c r="G67"/>
      <x:c r="H67"/>
      <x:c r="I67"/>
      <x:c r="J67"/>
      <x:c r="K67"/>
      <x:c r="L67"/>
      <x:c r="M67"/>
      <x:c r="N67"/>
      <x:c r="O67"/>
      <x:c r="P67"/>
      <x:c r="Q67"/>
      <x:c r="R67"/>
      <x:c r="S67"/>
      <x:c r="T67"/>
      <x:c r="U67"/>
      <x:c r="V67"/>
      <x:c r="W67"/>
      <x:c r="X67"/>
      <x:c r="Y67"/>
    </x:row>
    <x:row r="68">
      <x:c r="A68"/>
      <x:c r="B68"/>
      <x:c r="C68"/>
      <x:c r="D68"/>
      <x:c r="E68"/>
      <x:c r="F68"/>
      <x:c r="G68"/>
      <x:c r="H68"/>
      <x:c r="I68"/>
      <x:c r="J68"/>
      <x:c r="K68"/>
      <x:c r="L68"/>
      <x:c r="M68"/>
      <x:c r="N68"/>
      <x:c r="O68"/>
      <x:c r="P68"/>
      <x:c r="Q68"/>
      <x:c r="R68"/>
      <x:c r="S68"/>
      <x:c r="T68"/>
      <x:c r="U68"/>
      <x:c r="V68"/>
      <x:c r="W68"/>
      <x:c r="X68"/>
      <x:c r="Y68"/>
    </x:row>
    <x:row r="69">
      <x:c r="A69"/>
      <x:c r="B69"/>
      <x:c r="C69"/>
      <x:c r="D69"/>
      <x:c r="E69"/>
      <x:c r="F69"/>
      <x:c r="G69"/>
      <x:c r="H69"/>
      <x:c r="I69"/>
      <x:c r="J69"/>
      <x:c r="K69"/>
      <x:c r="L69"/>
      <x:c r="M69"/>
      <x:c r="N69"/>
      <x:c r="O69"/>
      <x:c r="P69"/>
      <x:c r="Q69"/>
      <x:c r="R69"/>
      <x:c r="S69"/>
      <x:c r="T69"/>
      <x:c r="U69"/>
      <x:c r="V69"/>
      <x:c r="W69"/>
      <x:c r="X69"/>
      <x:c r="Y69"/>
    </x:row>
    <x:row r="70">
      <x:c r="A70"/>
      <x:c r="B70"/>
      <x:c r="C70"/>
      <x:c r="D70"/>
      <x:c r="E70"/>
      <x:c r="F70"/>
      <x:c r="G70"/>
      <x:c r="H70"/>
      <x:c r="I70"/>
      <x:c r="J70"/>
      <x:c r="K70"/>
      <x:c r="L70"/>
      <x:c r="M70"/>
      <x:c r="N70"/>
      <x:c r="O70"/>
      <x:c r="P70"/>
      <x:c r="Q70"/>
      <x:c r="R70"/>
      <x:c r="S70"/>
      <x:c r="T70"/>
      <x:c r="U70"/>
      <x:c r="V70"/>
      <x:c r="W70"/>
      <x:c r="X70"/>
      <x:c r="Y70"/>
    </x:row>
    <x:row r="71">
      <x:c r="A71"/>
      <x:c r="B71"/>
      <x:c r="C71"/>
      <x:c r="D71"/>
      <x:c r="E71"/>
      <x:c r="F71"/>
      <x:c r="G71"/>
      <x:c r="H71"/>
      <x:c r="I71"/>
      <x:c r="J71"/>
      <x:c r="K71"/>
      <x:c r="L71"/>
      <x:c r="M71"/>
      <x:c r="N71"/>
      <x:c r="O71"/>
      <x:c r="P71"/>
      <x:c r="Q71"/>
      <x:c r="R71"/>
      <x:c r="S71"/>
      <x:c r="T71"/>
      <x:c r="U71"/>
      <x:c r="V71"/>
      <x:c r="W71"/>
      <x:c r="X71"/>
      <x:c r="Y71"/>
    </x:row>
    <x:row r="72">
      <x:c r="A72"/>
      <x:c r="B72"/>
      <x:c r="C72"/>
      <x:c r="D72"/>
      <x:c r="E72"/>
      <x:c r="F72"/>
      <x:c r="G72"/>
      <x:c r="H72"/>
      <x:c r="I72"/>
      <x:c r="J72"/>
      <x:c r="K72"/>
      <x:c r="L72"/>
      <x:c r="M72"/>
      <x:c r="N72"/>
      <x:c r="O72"/>
      <x:c r="P72"/>
      <x:c r="Q72"/>
      <x:c r="R72"/>
      <x:c r="S72"/>
      <x:c r="T72"/>
      <x:c r="U72"/>
      <x:c r="V72"/>
      <x:c r="W72"/>
      <x:c r="X72"/>
      <x:c r="Y72"/>
    </x:row>
    <x:row r="73">
      <x:c r="A73"/>
      <x:c r="B73"/>
      <x:c r="C73"/>
      <x:c r="D73"/>
      <x:c r="E73"/>
      <x:c r="F73"/>
      <x:c r="G73"/>
      <x:c r="H73"/>
      <x:c r="I73"/>
      <x:c r="J73"/>
      <x:c r="K73"/>
      <x:c r="L73"/>
      <x:c r="M73"/>
      <x:c r="N73"/>
      <x:c r="O73"/>
      <x:c r="P73"/>
      <x:c r="Q73"/>
      <x:c r="R73"/>
      <x:c r="S73"/>
      <x:c r="T73"/>
      <x:c r="U73"/>
      <x:c r="V73"/>
      <x:c r="W73"/>
      <x:c r="X73"/>
      <x:c r="Y73"/>
    </x:row>
    <x:row r="74">
      <x:c r="A74"/>
      <x:c r="B74"/>
      <x:c r="C74"/>
      <x:c r="D74"/>
      <x:c r="E74"/>
      <x:c r="F74"/>
      <x:c r="G74"/>
      <x:c r="H74"/>
      <x:c r="I74"/>
      <x:c r="J74"/>
      <x:c r="K74"/>
      <x:c r="L74"/>
      <x:c r="M74"/>
      <x:c r="N74"/>
      <x:c r="O74"/>
      <x:c r="P74"/>
      <x:c r="Q74"/>
      <x:c r="R74"/>
      <x:c r="S74"/>
      <x:c r="T74"/>
      <x:c r="U74"/>
      <x:c r="V74"/>
      <x:c r="W74"/>
      <x:c r="X74"/>
      <x:c r="Y74"/>
    </x:row>
    <x:row r="75">
      <x:c r="A75"/>
      <x:c r="B75"/>
      <x:c r="C75"/>
      <x:c r="D75"/>
      <x:c r="E75"/>
      <x:c r="F75"/>
      <x:c r="G75"/>
      <x:c r="H75"/>
      <x:c r="I75"/>
      <x:c r="J75"/>
      <x:c r="K75"/>
      <x:c r="L75"/>
      <x:c r="M75"/>
      <x:c r="N75"/>
      <x:c r="O75"/>
      <x:c r="P75"/>
      <x:c r="Q75"/>
      <x:c r="R75"/>
      <x:c r="S75"/>
      <x:c r="T75"/>
      <x:c r="U75"/>
      <x:c r="V75"/>
      <x:c r="W75"/>
      <x:c r="X75"/>
      <x:c r="Y75"/>
    </x:row>
    <x:row r="76">
      <x:c r="A76"/>
      <x:c r="B76"/>
      <x:c r="C76"/>
      <x:c r="D76"/>
      <x:c r="E76"/>
      <x:c r="F76"/>
      <x:c r="G76"/>
      <x:c r="H76"/>
      <x:c r="I76"/>
      <x:c r="J76"/>
      <x:c r="K76"/>
      <x:c r="L76"/>
      <x:c r="M76"/>
      <x:c r="N76"/>
      <x:c r="O76"/>
      <x:c r="P76"/>
      <x:c r="Q76"/>
      <x:c r="R76"/>
      <x:c r="S76"/>
      <x:c r="T76"/>
      <x:c r="U76"/>
      <x:c r="V76"/>
      <x:c r="W76"/>
      <x:c r="X76"/>
      <x:c r="Y76"/>
    </x:row>
    <x:row r="77">
      <x:c r="A77"/>
      <x:c r="B77"/>
      <x:c r="C77"/>
      <x:c r="D77"/>
      <x:c r="E77"/>
      <x:c r="F77"/>
      <x:c r="G77"/>
      <x:c r="H77"/>
      <x:c r="I77"/>
      <x:c r="J77"/>
      <x:c r="K77"/>
      <x:c r="L77"/>
      <x:c r="M77"/>
      <x:c r="N77"/>
      <x:c r="O77"/>
      <x:c r="P77"/>
      <x:c r="Q77"/>
      <x:c r="R77"/>
      <x:c r="S77"/>
      <x:c r="T77"/>
      <x:c r="U77"/>
      <x:c r="V77"/>
      <x:c r="W77"/>
      <x:c r="X77"/>
      <x:c r="Y77"/>
    </x:row>
    <x:row r="78">
      <x:c r="A78"/>
      <x:c r="B78"/>
      <x:c r="C78"/>
      <x:c r="D78"/>
      <x:c r="E78"/>
      <x:c r="F78"/>
      <x:c r="G78"/>
      <x:c r="H78"/>
      <x:c r="I78"/>
      <x:c r="J78"/>
      <x:c r="K78"/>
      <x:c r="L78"/>
      <x:c r="M78"/>
      <x:c r="N78"/>
      <x:c r="O78"/>
      <x:c r="P78"/>
      <x:c r="Q78"/>
      <x:c r="R78"/>
      <x:c r="S78"/>
      <x:c r="T78"/>
      <x:c r="U78"/>
      <x:c r="V78"/>
      <x:c r="W78"/>
      <x:c r="X78"/>
      <x:c r="Y78"/>
    </x:row>
    <x:row r="79">
      <x:c r="A79" t="str">
        <x:v>PROTECTION / RECOVERY / ROLLBACK — EDITABLE CONTROL TABLE</x:v>
      </x:c>
      <x:c r="B79"/>
      <x:c r="C79"/>
      <x:c r="D79"/>
      <x:c r="E79"/>
      <x:c r="F79"/>
      <x:c r="G79"/>
      <x:c r="H79"/>
      <x:c r="I79"/>
      <x:c r="J79"/>
      <x:c r="K79"/>
      <x:c r="L79"/>
      <x:c r="M79"/>
      <x:c r="N79"/>
      <x:c r="O79"/>
      <x:c r="P79"/>
      <x:c r="Q79"/>
      <x:c r="R79"/>
      <x:c r="S79"/>
      <x:c r="T79"/>
      <x:c r="U79"/>
      <x:c r="V79"/>
      <x:c r="W79"/>
      <x:c r="X79"/>
      <x:c r="Y79"/>
    </x:row>
    <x:row r="80">
      <x:c r="A80" t="str">
        <x:v>Workload ID</x:v>
      </x:c>
      <x:c r="B80" t="str">
        <x:v>Backup Required?</x:v>
      </x:c>
      <x:c r="C80" t="str">
        <x:v>Backup Confirmed?</x:v>
      </x:c>
      <x:c r="D80" t="str">
        <x:v>Recovery Point Confirmed?</x:v>
      </x:c>
      <x:c r="E80" t="str">
        <x:v>Rollback Required?</x:v>
      </x:c>
      <x:c r="F80" t="str">
        <x:v>Rollback Reference</x:v>
      </x:c>
      <x:c r="G80" t="str">
        <x:v>Rollback Trigger / Criteria</x:v>
      </x:c>
      <x:c r="H80" t="str">
        <x:v>Rollback Readiness</x:v>
      </x:c>
      <x:c r="I80" t="str">
        <x:v>Owner</x:v>
      </x:c>
      <x:c r="J80"/>
      <x:c r="K80"/>
      <x:c r="L80"/>
      <x:c r="M80"/>
      <x:c r="N80"/>
      <x:c r="O80"/>
      <x:c r="P80"/>
      <x:c r="Q80"/>
      <x:c r="R80"/>
      <x:c r="S80"/>
      <x:c r="T80"/>
      <x:c r="U80"/>
      <x:c r="V80"/>
      <x:c r="W80"/>
      <x:c r="X80"/>
      <x:c r="Y80"/>
    </x:row>
    <x:row r="81">
      <x:c r="A81" t="str">
        <x:v>APP-014</x:v>
      </x:c>
      <x:c r="B81" t="str">
        <x:v>Yes</x:v>
      </x:c>
      <x:c r="C81" t="str">
        <x:v>No</x:v>
      </x:c>
      <x:c r="D81" t="str">
        <x:v>No</x:v>
      </x:c>
      <x:c r="E81" t="str">
        <x:v>Yes</x:v>
      </x:c>
      <x:c r="F81" t="str">
        <x:v>RBK-DR-014</x:v>
      </x:c>
      <x:c r="G81" t="str">
        <x:v>Return services to the approved primary operating path if DR validation or recovery criteria are not met.</x:v>
      </x:c>
      <x:c r="H81" t="str">
        <x:v>Not Ready</x:v>
      </x:c>
      <x:c r="I81" t="str">
        <x:v>DR / Migration Lead</x:v>
      </x:c>
      <x:c r="J81"/>
      <x:c r="K81"/>
      <x:c r="L81"/>
      <x:c r="M81"/>
      <x:c r="N81"/>
      <x:c r="O81"/>
      <x:c r="P81"/>
      <x:c r="Q81"/>
      <x:c r="R81"/>
      <x:c r="S81"/>
      <x:c r="T81"/>
      <x:c r="U81"/>
      <x:c r="V81"/>
      <x:c r="W81"/>
      <x:c r="X81"/>
      <x:c r="Y81"/>
    </x:row>
    <x:row r="82">
      <x:c r="A82"/>
      <x:c r="B82"/>
      <x:c r="C82"/>
      <x:c r="D82"/>
      <x:c r="E82"/>
      <x:c r="F82"/>
      <x:c r="G82"/>
      <x:c r="H82"/>
      <x:c r="I82"/>
      <x:c r="J82"/>
      <x:c r="K82"/>
      <x:c r="L82"/>
      <x:c r="M82"/>
      <x:c r="N82"/>
      <x:c r="O82"/>
      <x:c r="P82"/>
      <x:c r="Q82"/>
      <x:c r="R82"/>
      <x:c r="S82"/>
      <x:c r="T82"/>
      <x:c r="U82"/>
      <x:c r="V82"/>
      <x:c r="W82"/>
      <x:c r="X82"/>
      <x:c r="Y82"/>
    </x:row>
    <x:row r="83">
      <x:c r="A83"/>
      <x:c r="B83"/>
      <x:c r="C83"/>
      <x:c r="D83"/>
      <x:c r="E83"/>
      <x:c r="F83"/>
      <x:c r="G83"/>
      <x:c r="H83"/>
      <x:c r="I83"/>
      <x:c r="J83"/>
      <x:c r="K83"/>
      <x:c r="L83"/>
      <x:c r="M83"/>
      <x:c r="N83"/>
      <x:c r="O83"/>
      <x:c r="P83"/>
      <x:c r="Q83"/>
      <x:c r="R83"/>
      <x:c r="S83"/>
      <x:c r="T83"/>
      <x:c r="U83"/>
      <x:c r="V83"/>
      <x:c r="W83"/>
      <x:c r="X83"/>
      <x:c r="Y83"/>
    </x:row>
    <x:row r="84">
      <x:c r="A84"/>
      <x:c r="B84"/>
      <x:c r="C84"/>
      <x:c r="D84"/>
      <x:c r="E84"/>
      <x:c r="F84"/>
      <x:c r="G84"/>
      <x:c r="H84"/>
      <x:c r="I84"/>
      <x:c r="J84"/>
      <x:c r="K84"/>
      <x:c r="L84"/>
      <x:c r="M84"/>
      <x:c r="N84"/>
      <x:c r="O84"/>
      <x:c r="P84"/>
      <x:c r="Q84"/>
      <x:c r="R84"/>
      <x:c r="S84"/>
      <x:c r="T84"/>
      <x:c r="U84"/>
      <x:c r="V84"/>
      <x:c r="W84"/>
      <x:c r="X84"/>
      <x:c r="Y84"/>
    </x:row>
    <x:row r="85">
      <x:c r="A85"/>
      <x:c r="B85"/>
      <x:c r="C85"/>
      <x:c r="D85"/>
      <x:c r="E85"/>
      <x:c r="F85"/>
      <x:c r="G85"/>
      <x:c r="H85"/>
      <x:c r="I85"/>
      <x:c r="J85"/>
      <x:c r="K85"/>
      <x:c r="L85"/>
      <x:c r="M85"/>
      <x:c r="N85"/>
      <x:c r="O85"/>
      <x:c r="P85"/>
      <x:c r="Q85"/>
      <x:c r="R85"/>
      <x:c r="S85"/>
      <x:c r="T85"/>
      <x:c r="U85"/>
      <x:c r="V85"/>
      <x:c r="W85"/>
      <x:c r="X85"/>
      <x:c r="Y85"/>
    </x:row>
    <x:row r="86">
      <x:c r="A86"/>
      <x:c r="B86"/>
      <x:c r="C86"/>
      <x:c r="D86"/>
      <x:c r="E86"/>
      <x:c r="F86"/>
      <x:c r="G86"/>
      <x:c r="H86"/>
      <x:c r="I86"/>
      <x:c r="J86"/>
      <x:c r="K86"/>
      <x:c r="L86"/>
      <x:c r="M86"/>
      <x:c r="N86"/>
      <x:c r="O86"/>
      <x:c r="P86"/>
      <x:c r="Q86"/>
      <x:c r="R86"/>
      <x:c r="S86"/>
      <x:c r="T86"/>
      <x:c r="U86"/>
      <x:c r="V86"/>
      <x:c r="W86"/>
      <x:c r="X86"/>
      <x:c r="Y86"/>
    </x:row>
    <x:row r="87">
      <x:c r="A87"/>
      <x:c r="B87"/>
      <x:c r="C87"/>
      <x:c r="D87"/>
      <x:c r="E87"/>
      <x:c r="F87"/>
      <x:c r="G87"/>
      <x:c r="H87"/>
      <x:c r="I87"/>
      <x:c r="J87"/>
      <x:c r="K87"/>
      <x:c r="L87"/>
      <x:c r="M87"/>
      <x:c r="N87"/>
      <x:c r="O87"/>
      <x:c r="P87"/>
      <x:c r="Q87"/>
      <x:c r="R87"/>
      <x:c r="S87"/>
      <x:c r="T87"/>
      <x:c r="U87"/>
      <x:c r="V87"/>
      <x:c r="W87"/>
      <x:c r="X87"/>
      <x:c r="Y87"/>
    </x:row>
    <x:row r="88">
      <x:c r="A88"/>
      <x:c r="B88"/>
      <x:c r="C88"/>
      <x:c r="D88"/>
      <x:c r="E88"/>
      <x:c r="F88"/>
      <x:c r="G88"/>
      <x:c r="H88"/>
      <x:c r="I88"/>
      <x:c r="J88"/>
      <x:c r="K88"/>
      <x:c r="L88"/>
      <x:c r="M88"/>
      <x:c r="N88"/>
      <x:c r="O88"/>
      <x:c r="P88"/>
      <x:c r="Q88"/>
      <x:c r="R88"/>
      <x:c r="S88"/>
      <x:c r="T88"/>
      <x:c r="U88"/>
      <x:c r="V88"/>
      <x:c r="W88"/>
      <x:c r="X88"/>
      <x:c r="Y88"/>
    </x:row>
    <x:row r="89">
      <x:c r="A89"/>
      <x:c r="B89"/>
      <x:c r="C89"/>
      <x:c r="D89"/>
      <x:c r="E89"/>
      <x:c r="F89"/>
      <x:c r="G89"/>
      <x:c r="H89"/>
      <x:c r="I89"/>
      <x:c r="J89"/>
      <x:c r="K89"/>
      <x:c r="L89"/>
      <x:c r="M89"/>
      <x:c r="N89"/>
      <x:c r="O89"/>
      <x:c r="P89"/>
      <x:c r="Q89"/>
      <x:c r="R89"/>
      <x:c r="S89"/>
      <x:c r="T89"/>
      <x:c r="U89"/>
      <x:c r="V89"/>
      <x:c r="W89"/>
      <x:c r="X89"/>
      <x:c r="Y89"/>
    </x:row>
    <x:row r="90">
      <x:c r="A90"/>
      <x:c r="B90"/>
      <x:c r="C90"/>
      <x:c r="D90"/>
      <x:c r="E90"/>
      <x:c r="F90"/>
      <x:c r="G90"/>
      <x:c r="H90"/>
      <x:c r="I90"/>
      <x:c r="J90"/>
      <x:c r="K90"/>
      <x:c r="L90"/>
      <x:c r="M90"/>
      <x:c r="N90"/>
      <x:c r="O90"/>
      <x:c r="P90"/>
      <x:c r="Q90"/>
      <x:c r="R90"/>
      <x:c r="S90"/>
      <x:c r="T90"/>
      <x:c r="U90"/>
      <x:c r="V90"/>
      <x:c r="W90"/>
      <x:c r="X90"/>
      <x:c r="Y90"/>
    </x:row>
    <x:row r="91">
      <x:c r="A91"/>
      <x:c r="B91"/>
      <x:c r="C91"/>
      <x:c r="D91"/>
      <x:c r="E91"/>
      <x:c r="F91"/>
      <x:c r="G91"/>
      <x:c r="H91"/>
      <x:c r="I91"/>
      <x:c r="J91"/>
      <x:c r="K91"/>
      <x:c r="L91"/>
      <x:c r="M91"/>
      <x:c r="N91"/>
      <x:c r="O91"/>
      <x:c r="P91"/>
      <x:c r="Q91"/>
      <x:c r="R91"/>
      <x:c r="S91"/>
      <x:c r="T91"/>
      <x:c r="U91"/>
      <x:c r="V91"/>
      <x:c r="W91"/>
      <x:c r="X91"/>
      <x:c r="Y91"/>
    </x:row>
    <x:row r="92">
      <x:c r="A92"/>
      <x:c r="B92"/>
      <x:c r="C92"/>
      <x:c r="D92"/>
      <x:c r="E92"/>
      <x:c r="F92"/>
      <x:c r="G92"/>
      <x:c r="H92"/>
      <x:c r="I92"/>
      <x:c r="J92"/>
      <x:c r="K92"/>
      <x:c r="L92"/>
      <x:c r="M92"/>
      <x:c r="N92"/>
      <x:c r="O92"/>
      <x:c r="P92"/>
      <x:c r="Q92"/>
      <x:c r="R92"/>
      <x:c r="S92"/>
      <x:c r="T92"/>
      <x:c r="U92"/>
      <x:c r="V92"/>
      <x:c r="W92"/>
      <x:c r="X92"/>
      <x:c r="Y92"/>
    </x:row>
    <x:row r="93">
      <x:c r="A93" t="str">
        <x:v>CROSS-ENVIRONMENT LESSONS / PROMOTION — EDITABLE HANDOFF TABLE</x:v>
      </x:c>
      <x:c r="B93"/>
      <x:c r="C93"/>
      <x:c r="D93"/>
      <x:c r="E93"/>
      <x:c r="F93"/>
      <x:c r="G93"/>
      <x:c r="H93"/>
      <x:c r="I93"/>
      <x:c r="J93"/>
      <x:c r="K93"/>
      <x:c r="L93"/>
      <x:c r="M93"/>
      <x:c r="N93"/>
      <x:c r="O93"/>
      <x:c r="P93"/>
      <x:c r="Q93"/>
      <x:c r="R93"/>
      <x:c r="S93"/>
      <x:c r="T93"/>
      <x:c r="U93"/>
      <x:c r="V93"/>
      <x:c r="W93"/>
      <x:c r="X93"/>
      <x:c r="Y93"/>
    </x:row>
    <x:row r="94">
      <x:c r="A94" t="str">
        <x:v>Workload ID</x:v>
      </x:c>
      <x:c r="B94" t="str">
        <x:v>From Environment</x:v>
      </x:c>
      <x:c r="C94" t="str">
        <x:v>Promote / Handoff To</x:v>
      </x:c>
      <x:c r="D94" t="str">
        <x:v>Lesson / Issue Ref</x:v>
      </x:c>
      <x:c r="E94" t="str">
        <x:v>Lesson / Correction / Handoff</x:v>
      </x:c>
      <x:c r="F94" t="str">
        <x:v>Impact on Next Environment</x:v>
      </x:c>
      <x:c r="G94" t="str">
        <x:v>Owner</x:v>
      </x:c>
      <x:c r="H94" t="str">
        <x:v>Status</x:v>
      </x:c>
      <x:c r="I94" t="str">
        <x:v>Notes</x:v>
      </x:c>
      <x:c r="J94"/>
      <x:c r="K94"/>
      <x:c r="L94"/>
      <x:c r="M94"/>
      <x:c r="N94"/>
      <x:c r="O94"/>
      <x:c r="P94"/>
      <x:c r="Q94"/>
      <x:c r="R94"/>
      <x:c r="S94"/>
      <x:c r="T94"/>
      <x:c r="U94"/>
      <x:c r="V94"/>
      <x:c r="W94"/>
      <x:c r="X94"/>
      <x:c r="Y94"/>
    </x:row>
    <x:row r="95">
      <x:c r="A95" t="str">
        <x:v>APP-014</x:v>
      </x:c>
      <x:c r="B95" t="str">
        <x:v>DR</x:v>
      </x:c>
      <x:c r="C95" t="str">
        <x:v>Operations / Resilience</x:v>
      </x:c>
      <x:c r="D95" t="str">
        <x:v>LSN-005</x:v>
      </x:c>
      <x:c r="E95" t="str">
        <x:v>Document DR recovery procedure corrections, validation evidence and unresolved issues.</x:v>
      </x:c>
      <x:c r="F95" t="str">
        <x:v>Carry approved DR operating guidance into resilience operations.</x:v>
      </x:c>
      <x:c r="G95" t="str">
        <x:v>DR / Migration Lead</x:v>
      </x:c>
      <x:c r="H95" t="str">
        <x:v>Not Started</x:v>
      </x:c>
      <x:c r="I95" t="str">
        <x:v>SAMPLE – use IDs/references for traceability.</x:v>
      </x:c>
      <x:c r="J95"/>
      <x:c r="K95"/>
      <x:c r="L95"/>
      <x:c r="M95"/>
      <x:c r="N95"/>
      <x:c r="O95"/>
      <x:c r="P95"/>
      <x:c r="Q95"/>
      <x:c r="R95"/>
      <x:c r="S95"/>
      <x:c r="T95"/>
      <x:c r="U95"/>
      <x:c r="V95"/>
      <x:c r="W95"/>
      <x:c r="X95"/>
      <x:c r="Y95"/>
    </x:row>
    <x:row r="96">
      <x:c r="A96"/>
      <x:c r="B96"/>
      <x:c r="C96"/>
      <x:c r="D96"/>
      <x:c r="E96"/>
      <x:c r="F96"/>
      <x:c r="G96"/>
      <x:c r="H96"/>
      <x:c r="I96"/>
      <x:c r="J96"/>
      <x:c r="K96"/>
      <x:c r="L96"/>
      <x:c r="M96"/>
      <x:c r="N96"/>
      <x:c r="O96"/>
      <x:c r="P96"/>
      <x:c r="Q96"/>
      <x:c r="R96"/>
      <x:c r="S96"/>
      <x:c r="T96"/>
      <x:c r="U96"/>
      <x:c r="V96"/>
      <x:c r="W96"/>
      <x:c r="X96"/>
      <x:c r="Y96"/>
    </x:row>
    <x:row r="97">
      <x:c r="A97"/>
      <x:c r="B97"/>
      <x:c r="C97"/>
      <x:c r="D97"/>
      <x:c r="E97"/>
      <x:c r="F97"/>
      <x:c r="G97"/>
      <x:c r="H97"/>
      <x:c r="I97"/>
      <x:c r="J97"/>
      <x:c r="K97"/>
      <x:c r="L97"/>
      <x:c r="M97"/>
      <x:c r="N97"/>
      <x:c r="O97"/>
      <x:c r="P97"/>
      <x:c r="Q97"/>
      <x:c r="R97"/>
      <x:c r="S97"/>
      <x:c r="T97"/>
      <x:c r="U97"/>
      <x:c r="V97"/>
      <x:c r="W97"/>
      <x:c r="X97"/>
      <x:c r="Y97"/>
    </x:row>
    <x:row r="98">
      <x:c r="A98"/>
      <x:c r="B98"/>
      <x:c r="C98"/>
      <x:c r="D98"/>
      <x:c r="E98"/>
      <x:c r="F98"/>
      <x:c r="G98"/>
      <x:c r="H98"/>
      <x:c r="I98"/>
      <x:c r="J98"/>
      <x:c r="K98"/>
      <x:c r="L98"/>
      <x:c r="M98"/>
      <x:c r="N98"/>
      <x:c r="O98"/>
      <x:c r="P98"/>
      <x:c r="Q98"/>
      <x:c r="R98"/>
      <x:c r="S98"/>
      <x:c r="T98"/>
      <x:c r="U98"/>
      <x:c r="V98"/>
      <x:c r="W98"/>
      <x:c r="X98"/>
      <x:c r="Y98"/>
    </x:row>
    <x:row r="99">
      <x:c r="A99"/>
      <x:c r="B99"/>
      <x:c r="C99"/>
      <x:c r="D99"/>
      <x:c r="E99"/>
      <x:c r="F99"/>
      <x:c r="G99"/>
      <x:c r="H99"/>
      <x:c r="I99"/>
      <x:c r="J99"/>
      <x:c r="K99"/>
      <x:c r="L99"/>
      <x:c r="M99"/>
      <x:c r="N99"/>
      <x:c r="O99"/>
      <x:c r="P99"/>
      <x:c r="Q99"/>
      <x:c r="R99"/>
      <x:c r="S99"/>
      <x:c r="T99"/>
      <x:c r="U99"/>
      <x:c r="V99"/>
      <x:c r="W99"/>
      <x:c r="X99"/>
      <x:c r="Y99"/>
    </x:row>
    <x:row r="100">
      <x:c r="A100"/>
      <x:c r="B100"/>
      <x:c r="C100"/>
      <x:c r="D100"/>
      <x:c r="E100"/>
      <x:c r="F100"/>
      <x:c r="G100"/>
      <x:c r="H100"/>
      <x:c r="I100"/>
      <x:c r="J100"/>
      <x:c r="K100"/>
      <x:c r="L100"/>
      <x:c r="M100"/>
      <x:c r="N100"/>
      <x:c r="O100"/>
      <x:c r="P100"/>
      <x:c r="Q100"/>
      <x:c r="R100"/>
      <x:c r="S100"/>
      <x:c r="T100"/>
      <x:c r="U100"/>
      <x:c r="V100"/>
      <x:c r="W100"/>
      <x:c r="X100"/>
      <x:c r="Y100"/>
    </x:row>
    <x:row r="101">
      <x:c r="A101"/>
      <x:c r="B101"/>
      <x:c r="C101"/>
      <x:c r="D101"/>
      <x:c r="E101"/>
      <x:c r="F101"/>
      <x:c r="G101"/>
      <x:c r="H101"/>
      <x:c r="I101"/>
      <x:c r="J101"/>
      <x:c r="K101"/>
      <x:c r="L101"/>
      <x:c r="M101"/>
      <x:c r="N101"/>
      <x:c r="O101"/>
      <x:c r="P101"/>
      <x:c r="Q101"/>
      <x:c r="R101"/>
      <x:c r="S101"/>
      <x:c r="T101"/>
      <x:c r="U101"/>
      <x:c r="V101"/>
      <x:c r="W101"/>
      <x:c r="X101"/>
      <x:c r="Y101"/>
    </x:row>
    <x:row r="102">
      <x:c r="A102"/>
      <x:c r="B102"/>
      <x:c r="C102"/>
      <x:c r="D102"/>
      <x:c r="E102"/>
      <x:c r="F102"/>
      <x:c r="G102"/>
      <x:c r="H102"/>
      <x:c r="I102"/>
      <x:c r="J102"/>
      <x:c r="K102"/>
      <x:c r="L102"/>
      <x:c r="M102"/>
      <x:c r="N102"/>
      <x:c r="O102"/>
      <x:c r="P102"/>
      <x:c r="Q102"/>
      <x:c r="R102"/>
      <x:c r="S102"/>
      <x:c r="T102"/>
      <x:c r="U102"/>
      <x:c r="V102"/>
      <x:c r="W102"/>
      <x:c r="X102"/>
      <x:c r="Y102"/>
    </x:row>
    <x:row r="103">
      <x:c r="A103"/>
      <x:c r="B103"/>
      <x:c r="C103"/>
      <x:c r="D103"/>
      <x:c r="E103"/>
      <x:c r="F103"/>
      <x:c r="G103"/>
      <x:c r="H103"/>
      <x:c r="I103"/>
      <x:c r="J103"/>
      <x:c r="K103"/>
      <x:c r="L103"/>
      <x:c r="M103"/>
      <x:c r="N103"/>
      <x:c r="O103"/>
      <x:c r="P103"/>
      <x:c r="Q103"/>
      <x:c r="R103"/>
      <x:c r="S103"/>
      <x:c r="T103"/>
      <x:c r="U103"/>
      <x:c r="V103"/>
      <x:c r="W103"/>
      <x:c r="X103"/>
      <x:c r="Y103"/>
    </x:row>
    <x:row r="104">
      <x:c r="A104"/>
      <x:c r="B104"/>
      <x:c r="C104"/>
      <x:c r="D104"/>
      <x:c r="E104"/>
      <x:c r="F104"/>
      <x:c r="G104"/>
      <x:c r="H104"/>
      <x:c r="I104"/>
      <x:c r="J104"/>
      <x:c r="K104"/>
      <x:c r="L104"/>
      <x:c r="M104"/>
      <x:c r="N104"/>
      <x:c r="O104"/>
      <x:c r="P104"/>
      <x:c r="Q104"/>
      <x:c r="R104"/>
      <x:c r="S104"/>
      <x:c r="T104"/>
      <x:c r="U104"/>
      <x:c r="V104"/>
      <x:c r="W104"/>
      <x:c r="X104"/>
      <x:c r="Y104"/>
    </x:row>
  </x:sheetData>
  <x:mergeCells>
    <x:mergeCell ref="A1:Y1"/>
    <x:mergeCell ref="A2:Y2"/>
    <x:mergeCell ref="A3:Y3"/>
    <x:mergeCell ref="A5:Q5"/>
    <x:mergeCell ref="A28:L28"/>
    <x:mergeCell ref="A43:O43"/>
    <x:mergeCell ref="A56:I56"/>
    <x:mergeCell ref="A79:I79"/>
    <x:mergeCell ref="A93:I93"/>
    <x:mergeCell ref="Q28:AB28"/>
    <x:mergeCell ref="M28:P28"/>
  </x:mergeCells>
  <x:pageMargins left="0.7" right="0.7" top="0.75" bottom="0.75" header="0.3" footer="0.3"/>
  <x:drawing xmlns:r="http://schemas.openxmlformats.org/officeDocument/2006/relationships" r:id="Rf56d8224401645ca"/>
  <x:tableParts count="7">
    <x:tablePart xmlns:r="http://schemas.openxmlformats.org/officeDocument/2006/relationships" r:id="R8f60c8f2196c4c8b"/>
    <x:tablePart xmlns:r="http://schemas.openxmlformats.org/officeDocument/2006/relationships" r:id="Rf1381fcd2c244281"/>
    <x:tablePart xmlns:r="http://schemas.openxmlformats.org/officeDocument/2006/relationships" r:id="Rf0f5dd56ddfb4298"/>
    <x:tablePart xmlns:r="http://schemas.openxmlformats.org/officeDocument/2006/relationships" r:id="Rc9fa200b734749b7"/>
    <x:tablePart xmlns:r="http://schemas.openxmlformats.org/officeDocument/2006/relationships" r:id="Ra21479fc9bd34771"/>
    <x:tablePart xmlns:r="http://schemas.openxmlformats.org/officeDocument/2006/relationships" r:id="Rea1e566e1b4d426c"/>
    <x:tablePart xmlns:r="http://schemas.openxmlformats.org/officeDocument/2006/relationships" r:id="Rd09fcc86c04348e1"/>
  </x:tableParts>
</x:worksheet>
</file>