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1.xml" ContentType="application/vnd.openxmlformats-officedocument.spreadsheetml.worksheet+xml"/>
  <Override PartName="/xl/worksheets/sheet6.xml" ContentType="application/vnd.openxmlformats-officedocument.spreadsheetml.worksheet+xml"/>
  <Override PartName="/xl/worksheets/sheet15.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1. Executive Dashboard" sheetId="1" state="visible" r:id="rId3"/>
    <sheet name="Executive Summary" sheetId="2" state="visible" r:id="rId4"/>
    <sheet name="2. Bulk Processor" sheetId="3" state="visible" r:id="rId5"/>
    <sheet name="CSV Import Template" sheetId="4" state="visible" r:id="rId6"/>
    <sheet name="3. Department Summary" sheetId="5" state="visible" r:id="rId7"/>
    <sheet name="4. Quarterly Monitoring" sheetId="6" state="visible" r:id="rId8"/>
    <sheet name="5. Multi-Year Projections" sheetId="7" state="visible" r:id="rId9"/>
    <sheet name="Scenario Modeling" sheetId="8" state="visible" r:id="rId10"/>
    <sheet name="Compliance Audit Trail" sheetId="9" state="visible" r:id="rId11"/>
    <sheet name="Cost-Benefit Analysis" sheetId="10" state="visible" r:id="rId12"/>
    <sheet name="6. Plan Amendment Guide" sheetId="11" state="visible" r:id="rId13"/>
    <sheet name="7. Correction Procedures" sheetId="12" state="visible" r:id="rId14"/>
    <sheet name="8. Employee Communications" sheetId="13" state="visible" r:id="rId15"/>
    <sheet name="9. Payroll Integration" sheetId="14" state="visible" r:id="rId16"/>
    <sheet name="Recordkeeper Integration" sheetId="15" state="visible" r:id="rId1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<sst xmlns="http://schemas.openxmlformats.org/spreadsheetml/2006/main" count="412" uniqueCount="378">
  <si>
    <t xml:space="preserve">SECURE 2.0 Act Section 603: Roth Catch-Up Compliance Dashboard</t>
  </si>
  <si>
    <t xml:space="preserve">Comprehensive analysis of employees subject to mandatory Roth catch-up requirement (Effective January 1, 2026)</t>
  </si>
  <si>
    <t xml:space="preserve">Report Generated: =TEXT(TODAY(),"mmmm dd, yyyy")</t>
  </si>
  <si>
    <t xml:space="preserve">QUICK STATS</t>
  </si>
  <si>
    <t xml:space="preserve">Total Employees Analyzed</t>
  </si>
  <si>
    <t xml:space="preserve">Employees Age 50+</t>
  </si>
  <si>
    <t xml:space="preserve">Employees Over $145k FICA Wages</t>
  </si>
  <si>
    <t xml:space="preserve">REQUIRED Roth Catch-Up (Both Criteria)</t>
  </si>
  <si>
    <t xml:space="preserve">% of Workforce Affected</t>
  </si>
  <si>
    <t xml:space="preserve">Employees Eligible for SUPER Catch-Up (Age 60-63)</t>
  </si>
  <si>
    <t xml:space="preserve">FINANCIAL IMPACT PROJECTION</t>
  </si>
  <si>
    <t xml:space="preserve">Estimated Total Catch-Up Contributions (2026)</t>
  </si>
  <si>
    <t xml:space="preserve">Payroll Tax Implications (Note)</t>
  </si>
  <si>
    <t xml:space="preserve">See Tab 7</t>
  </si>
  <si>
    <t xml:space="preserve">COMPLIANCE STATUS</t>
  </si>
  <si>
    <t xml:space="preserve">Days Until Jan 1, 2026 Deadline:</t>
  </si>
  <si>
    <t xml:space="preserve">Plan Amendment Status:</t>
  </si>
  <si>
    <t xml:space="preserve">NOT COMPLETED</t>
  </si>
  <si>
    <t xml:space="preserve">Roth Feature in Plan:</t>
  </si>
  <si>
    <t xml:space="preserve">NOT ENABLED</t>
  </si>
  <si>
    <t xml:space="preserve">Employee Communications Sent:</t>
  </si>
  <si>
    <t xml:space="preserve">NOT SENT</t>
  </si>
  <si>
    <t xml:space="preserve">CRITICAL ACTION ITEMS</t>
  </si>
  <si>
    <t xml:space="preserve">☐ Review employee list on Tab 2 (Bulk Processor) - identify all affected employees</t>
  </si>
  <si>
    <t xml:space="preserve">☐ Coordinate with payroll provider to ensure system can track FICA wages and apply Roth catch-up</t>
  </si>
  <si>
    <t xml:space="preserve">☐ Amend plan document to include Roth catch-up provision (see Tab 6 for guidance)</t>
  </si>
  <si>
    <t xml:space="preserve">☐ Enable Roth contribution feature if not currently offered</t>
  </si>
  <si>
    <t xml:space="preserve">☐ Send initial notifications to affected employees (templates in Tab 8)</t>
  </si>
  <si>
    <t xml:space="preserve">☐ Train HR/Payroll staff on new requirements and correction procedures</t>
  </si>
  <si>
    <t xml:space="preserve">☐ Set up quarterly monitoring to catch mid-year threshold crossings (Tab 4)</t>
  </si>
  <si>
    <t xml:space="preserve">NOTES &amp; WARNINGS</t>
  </si>
  <si>
    <t xml:space="preserve">⚠ MANDATORY REQUIREMENT: This is not optional. Employees earning &gt;$145k FICA wages in 2025 MUST make catch-up contributions as Roth in 2026.</t>
  </si>
  <si>
    <t xml:space="preserve">⚠ NO ROTH FEATURE = NO CATCH-UP: If your plan doesn't offer Roth, affected employees cannot make ANY catch-up contributions.</t>
  </si>
  <si>
    <t xml:space="preserve">EXECUTIVE SUMMARY</t>
  </si>
  <si>
    <t xml:space="preserve">SECURE 2.0 Section 603: Mandatory Roth Catch-Up Compliance</t>
  </si>
  <si>
    <t xml:space="preserve">Report Date: =TEXT(TODAY(),"mmmm dd, yyyy")</t>
  </si>
  <si>
    <t xml:space="preserve">THE REQUIREMENT</t>
  </si>
  <si>
    <t xml:space="preserve">Starting January 1, 2026, federal law (SECURE 2.0 Act, Section 603) requires:
• Employees earning &gt;$145,000 in FICA wages (W-2 Box 3) in 2025 MUST make catch-up contributions as Roth in 2026
• This is MANDATORY - not optional
• Plans without Roth feature cannot accept ANY catch-up from these employees
• Grace period through 2026, but full compliance required by Jan 1, 2027</t>
  </si>
  <si>
    <t xml:space="preserve">OUR IMPACT</t>
  </si>
  <si>
    <t xml:space="preserve">Total Employees:</t>
  </si>
  <si>
    <t xml:space="preserve">Employees Subject to Roth Requirement:</t>
  </si>
  <si>
    <t xml:space="preserve">% of Workforce Affected:</t>
  </si>
  <si>
    <t xml:space="preserve">Estimated Annual Catch-Up Contributions:</t>
  </si>
  <si>
    <t xml:space="preserve">CRITICAL DEADLINES</t>
  </si>
  <si>
    <t xml:space="preserve">Operational Compliance:</t>
  </si>
  <si>
    <t xml:space="preserve">January 1, 2026</t>
  </si>
  <si>
    <t xml:space="preserve">Plan Amendment Deadline:</t>
  </si>
  <si>
    <t xml:space="preserve">December 31, 2026</t>
  </si>
  <si>
    <t xml:space="preserve">Days Until Operational Deadline:</t>
  </si>
  <si>
    <t xml:space="preserve">REQUIRED ACTIONS</t>
  </si>
  <si>
    <t xml:space="preserve">IMMEDIATE (Next 30 Days):
☐ Amend plan document to include Roth catch-up provision
☐ Enable Roth feature if not currently offered
☐ Configure payroll system for FICA wage tracking
Q4 2025:
☐ Identify all affected employees (&gt;$145k in 2025)
☐ Send initial notifications to affected employees
☐ Coordinate with 401(k) recordkeeper
January 2026:
☐ Begin operational compliance - apply Roth to affected employees
☐ Monitor for mid-year threshold crossings
Throughout 2026:
☐ Monthly FICA wage monitoring
☐ Quarterly reconciliation with recordkeeper
☐ Maintain audit trail documentation</t>
  </si>
  <si>
    <t xml:space="preserve">RISK OF NON-COMPLIANCE</t>
  </si>
  <si>
    <t xml:space="preserve">• Plan disqualification (all benefits become immediately taxable)
• IRS excise taxes and penalties
• Participant lawsuits for breach of fiduciary duty
• DOL enforcement actions
• Estimated minimum cost: $100,000+ in penalties and legal fees</t>
  </si>
  <si>
    <t xml:space="preserve">RECOMMENDATION</t>
  </si>
  <si>
    <t xml:space="preserve">Immediate approval recommended to begin implementation. Implementation cost (~$13,500) is minimal compared to non-compliance risk ($100,000+). This is a mandatory federal requirement.</t>
  </si>
  <si>
    <t xml:space="preserve">Bulk Employee Processing: SECURE 2.0 Roth Catch-Up Determination</t>
  </si>
  <si>
    <t xml:space="preserve">Enter employee data for up to 200 employees. Formulas will automatically determine Roth catch-up requirements.</t>
  </si>
  <si>
    <t xml:space="preserve">INSTRUCTIONS:</t>
  </si>
  <si>
    <t xml:space="preserve">1. Paste employee data in BLUE cells starting at row 11</t>
  </si>
  <si>
    <t xml:space="preserve">2. Enter 2025 FICA wages (from W-2 Box 3 or payroll system export)</t>
  </si>
  <si>
    <t xml:space="preserve">3. Review results in columns F-I to identify employees requiring Roth catch-up</t>
  </si>
  <si>
    <t xml:space="preserve">4. RED/YELLOW highlighting shows: RED = Roth required, YELLOW = Close to threshold ($135k-$145k)</t>
  </si>
  <si>
    <t xml:space="preserve">Employee ID</t>
  </si>
  <si>
    <t xml:space="preserve">Last Name</t>
  </si>
  <si>
    <t xml:space="preserve">First Name</t>
  </si>
  <si>
    <t xml:space="preserve">Date of Birth</t>
  </si>
  <si>
    <t xml:space="preserve">2025 FICA Wages</t>
  </si>
  <si>
    <t xml:space="preserve">Age 50+ in 2026?</t>
  </si>
  <si>
    <t xml:space="preserve">Over $145k?</t>
  </si>
  <si>
    <t xml:space="preserve">Est. Catch-Up $
(Auto: $11,250 age 60-63
$7,500 age 50-59)</t>
  </si>
  <si>
    <t xml:space="preserve">ROTH REQUIRED?</t>
  </si>
  <si>
    <t xml:space="preserve">Action Needed</t>
  </si>
  <si>
    <t xml:space="preserve">Data Quality</t>
  </si>
  <si>
    <t xml:space="preserve">EMP001</t>
  </si>
  <si>
    <t xml:space="preserve">Smith</t>
  </si>
  <si>
    <t xml:space="preserve">John</t>
  </si>
  <si>
    <t xml:space="preserve">1/15/1970</t>
  </si>
  <si>
    <t xml:space="preserve">CSV Import Template &amp; Instructions</t>
  </si>
  <si>
    <t xml:space="preserve">Use this template to prepare data from your payroll system for bulk import</t>
  </si>
  <si>
    <t xml:space="preserve">STEP 1: EXPORT FROM YOUR PAYROLL SYSTEM</t>
  </si>
  <si>
    <t xml:space="preserve">ADP WORKFORCE NOW:
1. Reports → Ad Hoc Reports → Employee Export
2. Select fields: Employee ID, Last Name, First Name, Birth Date, 2025 YTD Gross (Box 3 - SS Wages)
3. Export as CSV
4. Open CSV, copy data, paste into rows below starting at row 15
PAYCHEX FLEX:
1. Reports → Custom Reports → Employee Data
2. Include: Employee Number, Name (split to First/Last), DOB, YTD SS Wages
3. Export to Excel
4. Copy and paste into rows below
GUSTO:
1. Reports → Employee Details Report
2. Export to CSV
3. Manually map columns to template below
WORKDAY:
1. Create custom report with required fields
2. Export to Excel
3. Use column mapping guide below</t>
  </si>
  <si>
    <t xml:space="preserve">STEP 2: PASTE YOUR DATA INTO THIS TEMPLATE (Starting Row 15)</t>
  </si>
  <si>
    <t xml:space="preserve">STEP 3: COPY TEMPLATE DATA TO BULK PROCESSOR</t>
  </si>
  <si>
    <t xml:space="preserve">After filling in data below, select all rows (A15 through E215) and copy</t>
  </si>
  <si>
    <t xml:space="preserve">Go to '2. Bulk Processor' tab and paste starting at cell A11</t>
  </si>
  <si>
    <t xml:space="preserve">Date of Birth
(MM/DD/YYYY)</t>
  </si>
  <si>
    <t xml:space="preserve">2025 FICA Wages
(W-2 Box 3)</t>
  </si>
  <si>
    <t xml:space="preserve">Department-Level Analysis</t>
  </si>
  <si>
    <t xml:space="preserve">Breakdown of affected employees by department/cost center</t>
  </si>
  <si>
    <t xml:space="preserve">INSTRUCTIONS: Add department codes to Bulk Processor tab (optional column), then use pivot table or manual entry here.</t>
  </si>
  <si>
    <t xml:space="preserve">Department</t>
  </si>
  <si>
    <t xml:space="preserve">Total Employees</t>
  </si>
  <si>
    <t xml:space="preserve">Age 50+</t>
  </si>
  <si>
    <t xml:space="preserve">Over $145k</t>
  </si>
  <si>
    <t xml:space="preserve">Roth Required</t>
  </si>
  <si>
    <t xml:space="preserve">% Affected</t>
  </si>
  <si>
    <t xml:space="preserve">Est. Total Catch-Up $</t>
  </si>
  <si>
    <t xml:space="preserve">Executive</t>
  </si>
  <si>
    <t xml:space="preserve">Sales</t>
  </si>
  <si>
    <t xml:space="preserve">Engineering</t>
  </si>
  <si>
    <t xml:space="preserve">Operations</t>
  </si>
  <si>
    <t xml:space="preserve">Finance</t>
  </si>
  <si>
    <t xml:space="preserve">HR</t>
  </si>
  <si>
    <t xml:space="preserve">Marketing</t>
  </si>
  <si>
    <t xml:space="preserve">IT</t>
  </si>
  <si>
    <t xml:space="preserve">TOTAL</t>
  </si>
  <si>
    <t xml:space="preserve">Quarterly FICA Wage Monitoring &amp; Mid-Year Threshold Tracking</t>
  </si>
  <si>
    <t xml:space="preserve">Track employees approaching $145k threshold throughout the year to enable proactive notifications</t>
  </si>
  <si>
    <t xml:space="preserve">1. Update YTD FICA wages quarterly (March 31, June 30, September 30, December 31)</t>
  </si>
  <si>
    <t xml:space="preserve">2. Monitor 'Alert' column for employees approaching threshold</t>
  </si>
  <si>
    <t xml:space="preserve">3. Send proactive notifications to employees flagged as 'At Risk'</t>
  </si>
  <si>
    <t xml:space="preserve">Name</t>
  </si>
  <si>
    <t xml:space="preserve">Q1 YTD (3/31)</t>
  </si>
  <si>
    <t xml:space="preserve">Q2 YTD (6/30)</t>
  </si>
  <si>
    <t xml:space="preserve">Q3 YTD (9/30)</t>
  </si>
  <si>
    <t xml:space="preserve">Q4 YTD (12/31)</t>
  </si>
  <si>
    <t xml:space="preserve">Projected Annual</t>
  </si>
  <si>
    <t xml:space="preserve">Est. Month Cross Threshold</t>
  </si>
  <si>
    <t xml:space="preserve">Alert Status</t>
  </si>
  <si>
    <t xml:space="preserve">Smith, John</t>
  </si>
  <si>
    <t xml:space="preserve">Multi-Year Projections: 2026-2028</t>
  </si>
  <si>
    <t xml:space="preserve">Project future years with salary increases and threshold adjustments</t>
  </si>
  <si>
    <t xml:space="preserve">ASSUMPTIONS</t>
  </si>
  <si>
    <t xml:space="preserve">Annual Salary Increase %</t>
  </si>
  <si>
    <t xml:space="preserve">FICA Wage Threshold 2026</t>
  </si>
  <si>
    <t xml:space="preserve">Estimated Threshold 2027 (indexed)</t>
  </si>
  <si>
    <t xml:space="preserve">Estimated Threshold 2028 (indexed)</t>
  </si>
  <si>
    <t xml:space="preserve">Standard Catch-Up Limit 2026 (Age 50-59)</t>
  </si>
  <si>
    <t xml:space="preserve">SUPER Catch-Up Limit 2026 (Age 60-63)</t>
  </si>
  <si>
    <t xml:space="preserve">Standard Catch-Up Limit 2027 (est, Age 50-59)</t>
  </si>
  <si>
    <t xml:space="preserve">SUPER Catch-Up Limit 2027 (est, Age 60-63)</t>
  </si>
  <si>
    <t xml:space="preserve">Standard Catch-Up Limit 2028 (est, Age 50-59)</t>
  </si>
  <si>
    <t xml:space="preserve">SUPER Catch-Up Limit 2028 (est, Age 60-63)</t>
  </si>
  <si>
    <t xml:space="preserve">2026 Projected</t>
  </si>
  <si>
    <t xml:space="preserve">2026 Roth?</t>
  </si>
  <si>
    <t xml:space="preserve">2027 Projected</t>
  </si>
  <si>
    <t xml:space="preserve">2027 Roth?</t>
  </si>
  <si>
    <t xml:space="preserve">2028 Projected</t>
  </si>
  <si>
    <t xml:space="preserve">2028 Roth?</t>
  </si>
  <si>
    <t xml:space="preserve">Scenario Modeling &amp; What-If Analysis</t>
  </si>
  <si>
    <t xml:space="preserve">Model different salary increase and bonus scenarios to predict threshold impact</t>
  </si>
  <si>
    <t xml:space="preserve">SCENARIO ASSUMPTIONS</t>
  </si>
  <si>
    <t xml:space="preserve">Current Employees at $130k-$145k (At Risk)</t>
  </si>
  <si>
    <t xml:space="preserve">Current Employees at $140k-$145k (High Risk)</t>
  </si>
  <si>
    <t xml:space="preserve">SCENARIO 1: SALARY INCREASES</t>
  </si>
  <si>
    <t xml:space="preserve">If we give X% salary increase, how many MORE employees hit threshold?</t>
  </si>
  <si>
    <t xml:space="preserve">Salary Increase %</t>
  </si>
  <si>
    <t xml:space="preserve">Employees at Risk
Will Cross Threshold</t>
  </si>
  <si>
    <t xml:space="preserve">New Total Subject
to Roth Requirement</t>
  </si>
  <si>
    <t xml:space="preserve">Additional Catch-Up $
(Est Annual)</t>
  </si>
  <si>
    <t xml:space="preserve">SCENARIO 2: BONUS IMPACT</t>
  </si>
  <si>
    <t xml:space="preserve">If we pay bonuses of $X, how many employees will cross threshold?</t>
  </si>
  <si>
    <t xml:space="preserve">Bonus Amount</t>
  </si>
  <si>
    <t xml:space="preserve">Employees Who
Will Cross Threshold</t>
  </si>
  <si>
    <t xml:space="preserve">Total Affected</t>
  </si>
  <si>
    <t xml:space="preserve">Total Catch-Up $</t>
  </si>
  <si>
    <t xml:space="preserve">SCENARIO 3: CUSTOM MODELING</t>
  </si>
  <si>
    <t xml:space="preserve">Combined Increase % + Bonus $</t>
  </si>
  <si>
    <t xml:space="preserve">Employees Who Will Cross:</t>
  </si>
  <si>
    <t xml:space="preserve">Financial Impact:</t>
  </si>
  <si>
    <t xml:space="preserve">Compliance Audit Trail &amp; Documentation Log</t>
  </si>
  <si>
    <t xml:space="preserve">Track all compliance actions for DOL/IRS audit defense</t>
  </si>
  <si>
    <t xml:space="preserve">⚠ CRITICAL: Maintain this log as proof of good faith compliance efforts</t>
  </si>
  <si>
    <t xml:space="preserve">PLAN-LEVEL COMPLIANCE CHECKLIST</t>
  </si>
  <si>
    <t xml:space="preserve">☐</t>
  </si>
  <si>
    <t xml:space="preserve">Plan amendment drafted</t>
  </si>
  <si>
    <t xml:space="preserve">Date:</t>
  </si>
  <si>
    <t xml:space="preserve">Plan amendment reviewed by legal counsel</t>
  </si>
  <si>
    <t xml:space="preserve">Plan amendment adopted by Board/Plan Sponsor</t>
  </si>
  <si>
    <t xml:space="preserve">Roth feature enabled in plan (if not already)</t>
  </si>
  <si>
    <t xml:space="preserve">Payroll system configured for Section 603</t>
  </si>
  <si>
    <t xml:space="preserve">401(k) recordkeeper notified and coordinated</t>
  </si>
  <si>
    <t xml:space="preserve">Summary Plan Description updated</t>
  </si>
  <si>
    <t xml:space="preserve">EMPLOYEE NOTIFICATION LOG</t>
  </si>
  <si>
    <t xml:space="preserve">Notification
Sent Date</t>
  </si>
  <si>
    <t xml:space="preserve">Method
(Email/Mail)</t>
  </si>
  <si>
    <t xml:space="preserve">Acknowledged
By Employee</t>
  </si>
  <si>
    <t xml:space="preserve">Payroll Updated
Date</t>
  </si>
  <si>
    <t xml:space="preserve">Notes</t>
  </si>
  <si>
    <t xml:space="preserve">ERROR CORRECTION LOG</t>
  </si>
  <si>
    <t xml:space="preserve">Error Description</t>
  </si>
  <si>
    <t xml:space="preserve">Date Discovered</t>
  </si>
  <si>
    <t xml:space="preserve">Correction Method</t>
  </si>
  <si>
    <t xml:space="preserve">Date Corrected</t>
  </si>
  <si>
    <t xml:space="preserve">Documentation</t>
  </si>
  <si>
    <t xml:space="preserve">Cost-Benefit Analysis: Compliance Investment vs Risk</t>
  </si>
  <si>
    <t xml:space="preserve">Calculate the financial impact and ROI of Section 603 compliance</t>
  </si>
  <si>
    <t xml:space="preserve">IMPLEMENTATION COSTS</t>
  </si>
  <si>
    <t xml:space="preserve">Legal counsel for plan amendment</t>
  </si>
  <si>
    <t xml:space="preserve">Payroll system updates/programming</t>
  </si>
  <si>
    <t xml:space="preserve">HR staff time (hours × rate)</t>
  </si>
  <si>
    <t xml:space="preserve">401(k) recordkeeper setup fees</t>
  </si>
  <si>
    <t xml:space="preserve">Employee communications/materials</t>
  </si>
  <si>
    <t xml:space="preserve">Training for HR/Payroll staff</t>
  </si>
  <si>
    <t xml:space="preserve">Ongoing monitoring tools (annual)</t>
  </si>
  <si>
    <t xml:space="preserve">TOTAL IMPLEMENTATION COST</t>
  </si>
  <si>
    <t xml:space="preserve">NON-COMPLIANCE RISKS</t>
  </si>
  <si>
    <t xml:space="preserve">IRS Plan Disqualification Risk</t>
  </si>
  <si>
    <t xml:space="preserve">PLAN DISQUALIFIED = ALL BENEFITS TAXABLE</t>
  </si>
  <si>
    <t xml:space="preserve">Excise Tax (50% of required correction)</t>
  </si>
  <si>
    <t xml:space="preserve">Est: $X per error</t>
  </si>
  <si>
    <t xml:space="preserve">Participant lawsuits (breach of fiduciary duty)</t>
  </si>
  <si>
    <t xml:space="preserve">Legal fees: $50k-$500k+</t>
  </si>
  <si>
    <t xml:space="preserve">DOL penalties for operational failures</t>
  </si>
  <si>
    <t xml:space="preserve">$X per day per violation</t>
  </si>
  <si>
    <t xml:space="preserve">Reputational damage / loss of talent</t>
  </si>
  <si>
    <t xml:space="preserve">Unquantifiable</t>
  </si>
  <si>
    <t xml:space="preserve">ESTIMATED MINIMUM PENALTY FOR NON-COMPLIANCE</t>
  </si>
  <si>
    <t xml:space="preserve">ROI CALCULATION</t>
  </si>
  <si>
    <t xml:space="preserve">Risk Avoided:</t>
  </si>
  <si>
    <t xml:space="preserve">Implementation Cost:</t>
  </si>
  <si>
    <t xml:space="preserve">NET BENEFIT OF COMPLIANCE:</t>
  </si>
  <si>
    <t xml:space="preserve">ROI Ratio:</t>
  </si>
  <si>
    <t xml:space="preserve">TAX IMPLICATIONS (Informational)</t>
  </si>
  <si>
    <t xml:space="preserve">EMPLOYER PERSPECTIVE:
• No direct tax impact on employer from Roth vs pre-tax (both are deductible compensation)
• May see slightly higher FICA taxes if employees reduce pre-tax deferrals (rare)
EMPLOYEE PERSPECTIVE:
• Roth catch-up = pay taxes NOW at current marginal rate
• Pre-tax catch-up = pay taxes IN RETIREMENT at future marginal rate
• For high earners: Often better to pay taxes now IF expect same/higher bracket in retirement
• Roth = tax diversification + no RMDs + tax-free growth
DISCLAIMER: This is NOT tax advice. Consult qualified tax advisor.</t>
  </si>
  <si>
    <t xml:space="preserve">STATE TAX CONSIDERATIONS</t>
  </si>
  <si>
    <t xml:space="preserve">STATES WITH SPECIAL ROTH TREATMENT:
CALIFORNIA:
• Does not conform to federal Roth IRA rules
• Roth 401(k) contributions may be treated differently for state tax
• Consult CA tax advisor for employee impact
PENNSYLVANIA:
• Does not tax retirement plan distributions (including Roth)
• Unique treatment - consult PA tax advisor
NEW JERSEY:
• Special retirement income exclusions
• Roth treatment may differ from federal
OTHER STATES:
• Most states follow federal Roth treatment
• Check with state tax advisor if you have employees in multiple states
DISCLAIMER: This tool does not provide state tax advice. Consult qualified state tax advisors for employees in states with special Roth rules.</t>
  </si>
  <si>
    <t xml:space="preserve">Plan Amendment Guidance: SECURE 2.0 Section 603</t>
  </si>
  <si>
    <t xml:space="preserve">Guidance for amending your retirement plan to comply with mandatory Roth catch-up requirement</t>
  </si>
  <si>
    <t xml:space="preserve">⚠ CRITICAL DEADLINES ⚠</t>
  </si>
  <si>
    <t xml:space="preserve">KEY REQUIREMENT</t>
  </si>
  <si>
    <t xml:space="preserve">Your plan MUST operate in compliance with Section 603 starting January 1, 2026, even if the formal plan amendment is not adopted until December 31, 2026.</t>
  </si>
  <si>
    <t xml:space="preserve">REQUIRED PLAN AMENDMENTS</t>
  </si>
  <si>
    <t xml:space="preserve">1. ADD ROTH CONTRIBUTION FEATURE (if not already offered)</t>
  </si>
  <si>
    <t xml:space="preserve">   - Plan must include qualified Roth contribution program under IRC Section 402A</t>
  </si>
  <si>
    <t xml:space="preserve">2. MANDATORY ROTH CATCH-UP PROVISION</t>
  </si>
  <si>
    <t xml:space="preserve">   - Catch-up contributions by participants with FICA wages &gt;$145,000 (indexed) in prior year must be Roth</t>
  </si>
  <si>
    <t xml:space="preserve">   - FICA wages measured by W-2 Box 3 (Social Security wages)</t>
  </si>
  <si>
    <t xml:space="preserve">   - Threshold applies per employer, not aggregated across multiple employers</t>
  </si>
  <si>
    <t xml:space="preserve">3. DEEMED ROTH ELECTION (RECOMMENDED)</t>
  </si>
  <si>
    <t xml:space="preserve">   - Permit automatic conversion of pre-tax catch-up elections to Roth for affected participants</t>
  </si>
  <si>
    <t xml:space="preserve">   - Must provide participants 'effective opportunity' to stop catch-up contributions</t>
  </si>
  <si>
    <t xml:space="preserve">   - Can apply deemed election after participant reaches IRC 402(g) limit OR after pre-tax deferrals hit limit</t>
  </si>
  <si>
    <t xml:space="preserve">4. CATCH-UP ELIGIBILITY CLARIFICATION</t>
  </si>
  <si>
    <t xml:space="preserve">   - Participant with no FICA wages from employer in prior year = NOT subject to Roth requirement</t>
  </si>
  <si>
    <t xml:space="preserve">   - Mid-year hires: threshold NOT prorated (must exceed full $145,000 from this employer)</t>
  </si>
  <si>
    <t xml:space="preserve">5. CORRECTION PROCEDURES</t>
  </si>
  <si>
    <t xml:space="preserve">   - W-2 correction method (must correct before W-2 issuance)</t>
  </si>
  <si>
    <t xml:space="preserve">SUPER CATCH-UP FOR AGES 60-63</t>
  </si>
  <si>
    <t xml:space="preserve">SECURE 2.0 Section 109 increased catch-up limits for participants aged 60-63 to the greater of $10,000 or 150% of the regular catch-up limit ($11,250 for 2025, indexed thereafter). This super catch-up is ALSO subject to the mandatory Roth requirement under Section 603 for high earners.</t>
  </si>
  <si>
    <t xml:space="preserve">SAMPLE AMENDMENT LANGUAGE (Consult Legal Counsel)</t>
  </si>
  <si>
    <t xml:space="preserve">ARTICLE XX - MANDATORY ROTH CATCH-UP CONTRIBUTIONS (IRC Section 414(v)(7))
Effective January 1, 2026, notwithstanding any other provision of this Plan to the contrary:
(a) High-Income Participant Defined: A "High-Income Participant" means an eligible participant whose 
    FICA wages (as defined in IRC Section 3121(a)) from the Employer for the preceding calendar year 
    exceeded $145,000 (as adjusted for cost-of-living under IRC Section 414(v)(7)(E)).
(b) Mandatory Roth Catch-Up: Any catch-up contribution made by a High-Income Participant pursuant to 
    IRC Section 414(v) must be designated as a Roth contribution under IRC Section 402A(c)(1).
(c) Deemed Roth Election: The Plan Administrator may treat a High-Income Participant's election to make 
    pre-tax catch-up contributions as an election to make Roth catch-up contributions. The Plan 
    Administrator shall provide such participant with an effective opportunity to change the participant's 
    election to stop making catch-up contributions.
(d) FICA Wage Determination: FICA wages shall be determined based on wages reported in Box 3 of the 
    participant's Form W-2. For participants employed for only part of the preceding calendar year, the 
    threshold shall not be prorated.
(e) No Roth Feature: If the Plan does not offer a qualified Roth contribution program, High-Income 
    Participants shall not be permitted to make catch-up contributions under IRC Section 414(v).
[EMPLOYER NAME] adopts this amendment effective [DATE], to be retroactively applied to January 1, 2026.</t>
  </si>
  <si>
    <t xml:space="preserve">⚠ IMPORTANT: This is sample language only. You MUST work with qualified ERISA legal counsel to draft plan amendments.</t>
  </si>
  <si>
    <t xml:space="preserve">Error Correction Procedures</t>
  </si>
  <si>
    <t xml:space="preserve">How to correct failures to properly apply mandatory Roth catch-up requirements</t>
  </si>
  <si>
    <t xml:space="preserve">COMMON COMPLIANCE FAILURES</t>
  </si>
  <si>
    <t xml:space="preserve">• High-earning employee (&gt;$145k FICA wages) made pre-tax catch-up contributions instead of Roth</t>
  </si>
  <si>
    <t xml:space="preserve">• Payroll system failed to identify employee who crossed threshold mid-year</t>
  </si>
  <si>
    <t xml:space="preserve">• Employee not notified of Roth requirement and continued pre-tax catch-up elections</t>
  </si>
  <si>
    <t xml:space="preserve">• FICA wage calculation error resulted in incorrect determination</t>
  </si>
  <si>
    <t xml:space="preserve">THREE CORRECTION METHODS</t>
  </si>
  <si>
    <t xml:space="preserve">METHOD 1: W-2 CORRECTION</t>
  </si>
  <si>
    <t xml:space="preserve">WHEN TO USE: Same tax year, before W-2 issued to employee
STEPS:
1. Identify the incorrect pre-tax catch-up contributions
2. Correct Form W-2 to report contributions as Roth (after-tax)
3. Update payroll records to reflect Roth designation
4. Issue corrected W-2 to employee before January 31 deadline
ADVANTAGES:
✓ Cleanest correction - fixes issue in same year
✓ No tax complexity for employee
✓ No amended returns needed
LIMITATIONS:
✗ Must be completed before W-2 issued
✗ Limited time window</t>
  </si>
  <si>
    <t xml:space="preserve">METHOD 2: IN-PLAN ROTH ROLLOVER (By April 15)</t>
  </si>
  <si>
    <t xml:space="preserve">WHEN TO USE: After W-2 issued, but before April 15 of following year
STEPS:
1. Process in-plan Roth rollover of the incorrect pre-tax catch-up contributions
2. Issue Form 1099-R to employee for the tax year of the conversion
3. Employee reports Roth conversion on tax return (taxable in year of conversion)
4. Document correction in plan records
ADVANTAGES:
✓ Available after W-2 deadline
✓ Still within same tax filing period
✓ Employee can handle on current year return
LIMITATIONS:
✗ Taxable event for employee (Roth conversion)
✗ Deadline: April 15 of year following contribution
✗ Requires 1099-R reporting</t>
  </si>
  <si>
    <t xml:space="preserve">METHOD 3: RETURN AS EXCESS DEFERRAL</t>
  </si>
  <si>
    <t xml:space="preserve">WHEN TO USE: If plan does NOT offer Roth feature OR as last resort
STEPS:
1. Return the incorrect pre-tax catch-up contribution to employee as excess deferral
2. Include earnings (or losses) on the returned amount
3. Report on Form 1099-R
4. Employee includes in taxable income for year of contribution (double taxation issue)
ADVANTAGES:
✓ Available when Roth feature not offered
✓ No deadline restriction
LIMITATIONS:
✗ LEAST FAVORABLE for employee (potential double taxation)
✗ Employee may need to file amended return
✗ Complex tax reporting</t>
  </si>
  <si>
    <t xml:space="preserve">CORRECTION DECISION TREE</t>
  </si>
  <si>
    <t xml:space="preserve">
ERROR DISCOVERED → Is W-2 already issued? 
                   ↓ NO                                    ↓ YES
                   METHOD 1: W-2 Correction      → Is it before April 15?
                   (Best Option)                           ↓ YES                    ↓ NO
                                                           METHOD 2: In-Plan        METHOD 3: Excess
                                                           Roth Rollover            Deferral Return
                                                           (Good Option)            (Last Resort)
</t>
  </si>
  <si>
    <t xml:space="preserve">PREVENTION BEST PRACTICES</t>
  </si>
  <si>
    <t xml:space="preserve">✓ Run FICA wage reports monthly to identify employees approaching $145k threshold</t>
  </si>
  <si>
    <t xml:space="preserve">✓ Send proactive mid-year notifications to employees likely to exceed threshold</t>
  </si>
  <si>
    <t xml:space="preserve">✓ Implement deemed Roth election in plan document to auto-convert elections</t>
  </si>
  <si>
    <t xml:space="preserve">✓ Coordinate between HR, Payroll, and 401(k) recordkeeper on affected employee lists</t>
  </si>
  <si>
    <t xml:space="preserve">✓ Build FICA wage tracking into payroll system with automated alerts at $130k</t>
  </si>
  <si>
    <t xml:space="preserve">✓ Train payroll staff on correction procedures BEFORE January 2026</t>
  </si>
  <si>
    <t xml:space="preserve">Employee Communication Templates</t>
  </si>
  <si>
    <t xml:space="preserve">Ready-to-send emails and notices for affected employees</t>
  </si>
  <si>
    <t xml:space="preserve">TEMPLATE 1: Initial Annual Notification (Send in Q4 2025)</t>
  </si>
  <si>
    <t xml:space="preserve">SUBJECT: Important Change to Your 401(k) Catch-Up Contributions in 2026
Dear [EMPLOYEE NAME],
We're writing to inform you of an important change that will affect your retirement plan catch-up contributions in 2026.
WHAT'S CHANGING:
Starting January 1, 2026, federal law (SECURE 2.0 Act, Section 603) requires that employees whose FICA wages exceed $145,000 must make all catch-up contributions on a Roth (after-tax) basis. Pre-tax catch-up contributions will no longer be available to high earners.
DOES THIS APPLY TO YOU?
Yes. Based on our records, your 2025 FICA wages are projected to exceed $145,000. This means:
• Your regular 401(k) contributions (up to $23,500) are NOT affected - you can still choose pre-tax or Roth
• Only catch-up contributions (the additional $7,500 for age 50+) must be Roth
• This is a federal law requirement and is not optional
WHAT YOU NEED TO DO:
1. Review your current contribution elections in [SYSTEM NAME]
2. If you plan to make catch-up contributions in 2026, they will automatically be designated as Roth
3. If you do NOT want to make Roth catch-up contributions, you must update your election to stop catch-up contributions by [DATE]
UNDERSTANDING THE DIFFERENCE:
• Pre-tax contributions: Reduce your taxable income now, but you pay taxes when you withdraw in retirement
• Roth contributions: Taxed now, but withdrawals in retirement are completely tax-free (including earnings)
QUESTIONS?
Contact [HR CONTACT NAME] at [EMAIL] or [PHONE]
Or visit [COMPANY INTRANET LINK] for more information
This change is required by federal law and applies to all employees meeting the income threshold.
Sincerely,
[YOUR HR/BENEFITS TEAM]
---
This communication is for informational purposes only and does not constitute tax or financial advice. Please consult with your tax advisor for guidance on how this change may affect your personal tax situation.</t>
  </si>
  <si>
    <t xml:space="preserve">TEMPLATE 2: Mid-Year Threshold Alert</t>
  </si>
  <si>
    <t xml:space="preserve">SUBJECT: URGENT: Your Catch-Up Contributions Must Switch to Roth
Dear [EMPLOYEE NAME],
Our payroll system has detected that your year-to-date FICA wages have exceeded $145,000 as of [DATE].
IMMEDIATE ACTION REQUIRED:
Effective [EFFECTIVE DATE], any catch-up contributions you make must be designated as Roth (after-tax). You can no longer make pre-tax catch-up contributions for the remainder of 2026.
WHAT CHANGES:
• Regular contributions (up to $23,500): NO CHANGE - still your choice of pre-tax or Roth
• Catch-up contributions (additional $7,500): MUST BE ROTH starting [DATE]
AUTOMATIC CHANGE:
Your payroll will automatically switch your catch-up contributions to Roth effective [DATE]. No action is needed if you want to continue making catch-up contributions.
WANT TO STOP CATCH-UP CONTRIBUTIONS?
If you prefer not to make Roth catch-up contributions, you must update your election in [SYSTEM NAME] by [DATE] to stop catch-up contributions.
QUESTIONS?
Contact [HR CONTACT] at [EMAIL] or [PHONE]
This change is required by federal law (SECURE 2.0 Act) and is not optional for employees who exceed the income threshold.
Best regards,
[YOUR PAYROLL/HR TEAM]</t>
  </si>
  <si>
    <t xml:space="preserve">TEMPLATE 3: Employee FAQ</t>
  </si>
  <si>
    <t xml:space="preserve">FREQUENTLY ASKED QUESTIONS: Mandatory Roth Catch-Up Contributions
Q: Why are my catch-up contributions changing to Roth?
A: The SECURE 2.0 Act requires employees earning over $145,000 in FICA wages to make catch-up contributions on a Roth basis. This is federal law.
Q: Does this affect my regular 401(k) contributions?
A: No. This only affects catch-up contributions (amounts over $23,500). Your regular contributions can still be pre-tax or Roth, your choice.
Q: I heard about a "Super Catch-Up" - what is that?
A: Great question! If you're age 60, 61, 62, or 63 in 2026, you're eligible for an ENHANCED catch-up limit of $11,250 (instead of the standard $7,500). This is also subject to the Roth requirement if you earn over $145,000. The super catch-up drops back to the standard $7,500 once you turn 64.
Q: What are FICA wages? How do I know if I'm over $145,000?
A: FICA wages are shown in Box 3 of your W-2 (Social Security wages). This generally includes your salary, bonuses, and most compensation, minus pre-tax deductions like 401(k), FSA, and HSA. If you received a notification from HR, you exceeded the threshold.
Q: Can I opt out of making Roth catch-up contributions?
A: Yes. If you don't want to make Roth catch-up contributions, you can reduce or stop your catch-up contributions. However, if you want to make catch-up contributions and you earn over $145,000, they MUST be Roth.
Q: What if I'm close to $145,000 but not quite there yet?
A: The requirement is based on your prior year FICA wages. If you're under $145,000 in 2025, you can make pre-tax catch-up contributions in 2026. We'll notify you if you cross the threshold mid-year.
Q: Which is better for me - pre-tax or Roth?
A: This depends on your personal tax situation. Generally:
   • If you expect to be in a lower tax bracket in retirement → pre-tax is often better
   • If you expect same or higher tax bracket in retirement → Roth is often better
   • Roth provides tax diversification and no RMDs
   We recommend consulting with a tax advisor for personalized guidance.
Q: What happens if my income drops below $145,000 next year?
A: The requirement is checked annually. If your FICA wages fall below $145,000 in a future year, you can return to pre-tax catch-up contributions the following year.
Q: I was already making Roth catch-up contributions. Does anything change?
A: No change for you! Continue as you were. This law just makes it mandatory for high earners.
Q: What if I make a mistake and contribute pre-tax when I should have contributed Roth?
A: Contact HR/Payroll immediately. There are correction procedures available, but they're time-sensitive. The sooner we know, the better.
Q: Who do I contact with more questions?
A: Contact [HR CONTACT NAME] at [EMAIL] or [PHONE].</t>
  </si>
  <si>
    <t xml:space="preserve">Payroll System Integration Guide</t>
  </si>
  <si>
    <t xml:space="preserve">Guidance for payroll providers and HRIS systems to implement Section 603 compliance</t>
  </si>
  <si>
    <t xml:space="preserve">SYSTEM REQUIREMENTS CHECKLIST</t>
  </si>
  <si>
    <t xml:space="preserve">☐ Track FICA wages (W-2 Box 3) on a cumulative basis throughout the year</t>
  </si>
  <si>
    <t xml:space="preserve">☐ Identify when individual employee crosses $145,000 FICA wage threshold</t>
  </si>
  <si>
    <t xml:space="preserve">☐ Automatically flag catch-up eligible employees (age 50+) who exceed threshold</t>
  </si>
  <si>
    <t xml:space="preserve">☐ Support separate tracking of regular vs. catch-up contributions</t>
  </si>
  <si>
    <t xml:space="preserve">☐ Ability to designate catch-up contributions as Roth for flagged employees</t>
  </si>
  <si>
    <t xml:space="preserve">☐ Generate alerts when employee approaches threshold (e.g., at $130k)</t>
  </si>
  <si>
    <t xml:space="preserve">☐ Support deemed Roth election (auto-convert pre-tax to Roth for affected employees)</t>
  </si>
  <si>
    <t xml:space="preserve">☐ Provide employee notification when auto-conversion occurs</t>
  </si>
  <si>
    <t xml:space="preserve">☐ Ability to block pre-tax catch-up contributions for affected employees</t>
  </si>
  <si>
    <t xml:space="preserve">☐ Correction capabilities (W-2 correction, in-plan Roth rollover)</t>
  </si>
  <si>
    <t xml:space="preserve">☐ Reporting: List of all employees subject to Roth requirement</t>
  </si>
  <si>
    <t xml:space="preserve">☐ Integration with 401(k) recordkeeper for contribution file feeds</t>
  </si>
  <si>
    <t xml:space="preserve">IMPLEMENTATION WORKFLOW</t>
  </si>
  <si>
    <t xml:space="preserve">STEP 1: PRE-IMPLEMENTATION (Q4 2025)</t>
  </si>
  <si>
    <t xml:space="preserve">• Export prior year FICA wages (2025) for all employees</t>
  </si>
  <si>
    <t xml:space="preserve">• Identify all employees with 2025 FICA wages &gt; $145,000</t>
  </si>
  <si>
    <t xml:space="preserve">• Cross-reference with catch-up eligibility (age 50+ in 2026)</t>
  </si>
  <si>
    <t xml:space="preserve">• Generate list of employees subject to Roth requirement</t>
  </si>
  <si>
    <t xml:space="preserve">STEP 2: SYSTEM CONFIGURATION (December 2025)</t>
  </si>
  <si>
    <t xml:space="preserve">• Configure payroll system to track 2026 FICA wages in real-time</t>
  </si>
  <si>
    <t xml:space="preserve">• Set up automatic flags at $145,000 threshold</t>
  </si>
  <si>
    <t xml:space="preserve">• Enable Roth catch-up contribution codes</t>
  </si>
  <si>
    <t xml:space="preserve">• Test deemed Roth election functionality</t>
  </si>
  <si>
    <t xml:space="preserve">• Configure alerts for approaching threshold ($130k, $140k)</t>
  </si>
  <si>
    <t xml:space="preserve">STEP 3: EMPLOYEE NOTIFICATION (December 2025)</t>
  </si>
  <si>
    <t xml:space="preserve">• Send initial notifications to all affected employees (use Template 1 from Tab 8)</t>
  </si>
  <si>
    <t xml:space="preserve">• Provide deadline for employees to stop catch-up if they don't want Roth</t>
  </si>
  <si>
    <t xml:space="preserve">• Update self-service portal with FAQs</t>
  </si>
  <si>
    <t xml:space="preserve">STEP 4: GO-LIVE (January 1, 2026)</t>
  </si>
  <si>
    <t xml:space="preserve">• Apply Roth designation to catch-up contributions for all flagged employees</t>
  </si>
  <si>
    <t xml:space="preserve">• Monitor first payroll runs for any system errors</t>
  </si>
  <si>
    <t xml:space="preserve">• Verify contribution files to 401(k) recordkeeper show correct designation</t>
  </si>
  <si>
    <t xml:space="preserve">STEP 5: ONGOING MONITORING (Throughout 2026)</t>
  </si>
  <si>
    <t xml:space="preserve">• Monthly: Review FICA wage reports to identify employees approaching threshold</t>
  </si>
  <si>
    <t xml:space="preserve">• When employee crosses $145k mid-year:</t>
  </si>
  <si>
    <t xml:space="preserve">  → Send immediate notification (Template 2 from Tab 8)</t>
  </si>
  <si>
    <t xml:space="preserve">  → Apply Roth designation to catch-up contributions</t>
  </si>
  <si>
    <t xml:space="preserve">  → Document the date of change</t>
  </si>
  <si>
    <t xml:space="preserve">• Quarterly: Reconcile affected employee list with 401(k) recordkeeper</t>
  </si>
  <si>
    <t xml:space="preserve">PAYROLL PROVIDER COORDINATION</t>
  </si>
  <si>
    <t xml:space="preserve">• Final verification of all catch-up contributions properly designated</t>
  </si>
  <si>
    <t xml:space="preserve">MAJOR PAYROLL PROVIDERS - SECURE 2.0 SECTION 603 SUPPORT:
ADP:
• Confirmed support for Section 603 starting January 2026
• Automatic FICA wage tracking and threshold detection
• Contact: Your ADP representative or visit adp.com/secure-2-0
Paychex:
• Section 603 functionality available in 2026 releases
• Contact: Your Paychex account manager
Gusto:
• Small business focus - verify Section 603 capabilities with support
• May require manual tracking for small employers
Workday:
• Enterprise HRIS - Section 603 module available
• Coordinate with your Workday implementation team
RECOMMENDED DISCUSSION POINTS WITH YOUR PROVIDER:
✓ Confirm Section 603 functionality is enabled for your account
✓ How are threshold alerts generated and delivered?
✓ What is the lag time between crossing threshold and system applying Roth designation?
✓ How do employees get notified of automatic changes?
✓ What reports are available to track affected employees?
✓ What is the correction process if errors occur?
IF YOUR PROVIDER DOESN'T SUPPORT SECTION 603:
Consider manual tracking using this Excel tool (Tab 4: Quarterly Monitoring) and working with your 401(k) recordkeeper to manually designate catch-up contributions as Roth.</t>
  </si>
  <si>
    <t xml:space="preserve">• Execute corrections before W-2 issuance (see Tab 7)</t>
  </si>
  <si>
    <t xml:space="preserve">DATA EXPORT TEMPLATES</t>
  </si>
  <si>
    <t xml:space="preserve">Required Fields for Payroll Export (to populate Tab 2: Bulk Processor):</t>
  </si>
  <si>
    <t xml:space="preserve">• Employee ID</t>
  </si>
  <si>
    <t xml:space="preserve">• Last Name</t>
  </si>
  <si>
    <t xml:space="preserve">• First Name</t>
  </si>
  <si>
    <t xml:space="preserve">• Date of Birth</t>
  </si>
  <si>
    <t xml:space="preserve">• 2025 FICA Wages (W-2 Box 3 or YTD FICA wages as of 12/31/2025)</t>
  </si>
  <si>
    <t xml:space="preserve">• Current Age (or system will calculate from DOB)</t>
  </si>
  <si>
    <t xml:space="preserve">• 2026 Catch-Up Contribution Elections (if available)</t>
  </si>
  <si>
    <t xml:space="preserve">Export this data from your payroll system and paste into Tab 2 (Bulk Processor) for automated analysis.</t>
  </si>
  <si>
    <t xml:space="preserve">401(k) Recordkeeper Integration Checklist</t>
  </si>
  <si>
    <t xml:space="preserve">Coordination steps for major recordkeepers: Fidelity, Vanguard, Empower, Principal, others</t>
  </si>
  <si>
    <t xml:space="preserve">FIDELITY INVESTMENTS</t>
  </si>
  <si>
    <t xml:space="preserve">☐ Section 603 functionality available - confirm enabled for your plan</t>
  </si>
  <si>
    <t xml:space="preserve">☐ Submit RCR (Roth Catch-up Requirement) indicator file in late Q4 2025</t>
  </si>
  <si>
    <t xml:space="preserve">☐ File format: Employee ID, FICA wages, RCR flag (Y/N)</t>
  </si>
  <si>
    <t xml:space="preserve">☐ Must be submitted annually after FICA wages finalized</t>
  </si>
  <si>
    <t xml:space="preserve">☐ Fidelity will send participant communications in Q4 2025</t>
  </si>
  <si>
    <t xml:space="preserve">☐ Review error codes: P9R, R9R (pre-tax spillover rejections)</t>
  </si>
  <si>
    <t xml:space="preserve">☐ Contact: Your Fidelity relationship manager</t>
  </si>
  <si>
    <t xml:space="preserve">☐ Resources: sponsor.fidelity.com (search 'Section 603')</t>
  </si>
  <si>
    <t xml:space="preserve">VANGUARD</t>
  </si>
  <si>
    <t xml:space="preserve">☐ Confirm Section 603 module enabled</t>
  </si>
  <si>
    <t xml:space="preserve">☐ Submit affected employee list via secure portal</t>
  </si>
  <si>
    <t xml:space="preserve">☐ Vanguard will block pre-tax catch-up for flagged employees</t>
  </si>
  <si>
    <t xml:space="preserve">☐ Coordinate on deemed Roth election implementation</t>
  </si>
  <si>
    <t xml:space="preserve">☐ Review quarterly compliance reports</t>
  </si>
  <si>
    <t xml:space="preserve">☐ Contact: 800-523-1188 or your Vanguard rep</t>
  </si>
  <si>
    <t xml:space="preserve">EMPOWER RETIREMENT</t>
  </si>
  <si>
    <t xml:space="preserve">☐ Section 603 supported - verify implementation timeline</t>
  </si>
  <si>
    <t xml:space="preserve">☐ Upload FICA wage file (format: CSV with employee ID, FICA wages)</t>
  </si>
  <si>
    <t xml:space="preserve">☐ Empower applies Roth designation automatically</t>
  </si>
  <si>
    <t xml:space="preserve">☐ Monitor contribution rejection reports</t>
  </si>
  <si>
    <t xml:space="preserve">☐ Contact: Your Empower service team</t>
  </si>
  <si>
    <t xml:space="preserve">PRINCIPAL FINANCIAL</t>
  </si>
  <si>
    <t xml:space="preserve">☐ Coordinate with Principal on Section 603 setup</t>
  </si>
  <si>
    <t xml:space="preserve">☐ Submit payroll file with FICA wage indicator</t>
  </si>
  <si>
    <t xml:space="preserve">☐ Principal will notify affected participants</t>
  </si>
  <si>
    <t xml:space="preserve">☐ Review compliance dashboard quarterly</t>
  </si>
  <si>
    <t xml:space="preserve">☐ Contact: 800-986-3343</t>
  </si>
  <si>
    <t xml:space="preserve">OTHER RECORDKEEPERS</t>
  </si>
  <si>
    <t xml:space="preserve">If using different recordkeeper, ask these questions:</t>
  </si>
  <si>
    <t xml:space="preserve">1. Is Section 603 functionality built into your system?</t>
  </si>
  <si>
    <t xml:space="preserve">2. What file format do you need for FICA wage data?</t>
  </si>
  <si>
    <t xml:space="preserve">3. When should we submit the affected employee list?</t>
  </si>
  <si>
    <t xml:space="preserve">4. How do you handle mid-year threshold crossings?</t>
  </si>
  <si>
    <t xml:space="preserve">5. What error codes/reports will you provide?</t>
  </si>
  <si>
    <t xml:space="preserve">6. Do you offer deemed Roth election functionality?</t>
  </si>
  <si>
    <t xml:space="preserve">7. How do you coordinate with our payroll provider?</t>
  </si>
  <si>
    <t xml:space="preserve">8. What participant communications will you send?</t>
  </si>
  <si>
    <t xml:space="preserve">9. What's the timeline for corrections if errors occur?</t>
  </si>
  <si>
    <t xml:space="preserve">UNIVERSAL DATA REQUIREMENTS</t>
  </si>
  <si>
    <t xml:space="preserve">All recordkeepers need:</t>
  </si>
  <si>
    <t xml:space="preserve">• Employee ID (matches contribution file)</t>
  </si>
  <si>
    <t xml:space="preserve">• 2025 FICA wages (W-2 Box 3)</t>
  </si>
  <si>
    <t xml:space="preserve">• Date of birth or age (for catch-up eligibility)</t>
  </si>
  <si>
    <t xml:space="preserve">• Roth requirement flag (Y/N)</t>
  </si>
  <si>
    <t xml:space="preserve">• Submission: Q4 2025 (after 2025 wages finalized)</t>
  </si>
</sst>
</file>

<file path=xl/styles.xml><?xml version="1.0" encoding="utf-8"?>
<styleSheet xmlns="http://schemas.openxmlformats.org/spreadsheetml/2006/main">
  <numFmts count="8">
    <numFmt numFmtId="164" formatCode="General"/>
    <numFmt numFmtId="165" formatCode="General"/>
    <numFmt numFmtId="166" formatCode="0.0%"/>
    <numFmt numFmtId="167" formatCode="\$#,##0"/>
    <numFmt numFmtId="168" formatCode="0"/>
    <numFmt numFmtId="169" formatCode="\$#,##0"/>
    <numFmt numFmtId="170" formatCode="mm/dd/yyyy"/>
    <numFmt numFmtId="171" formatCode="0.0\x"/>
  </numFmts>
  <fonts count="31">
    <font>
      <sz val="11"/>
      <color theme="1"/>
      <name val="Calibri"/>
      <family val="2"/>
      <charset val="1"/>
    </font>
    <font>
      <sz val="10"/>
      <name val="Arial"/>
      <family val="0"/>
    </font>
    <font>
      <sz val="10"/>
      <name val="Arial"/>
      <family val="0"/>
    </font>
    <font>
      <sz val="10"/>
      <name val="Arial"/>
      <family val="0"/>
    </font>
    <font>
      <b val="true"/>
      <sz val="16"/>
      <name val="Cambria"/>
      <family val="0"/>
      <charset val="1"/>
    </font>
    <font>
      <i val="true"/>
      <sz val="10"/>
      <name val="Cambria"/>
      <family val="0"/>
      <charset val="1"/>
    </font>
    <font>
      <i val="true"/>
      <sz val="9"/>
      <color rgb="FF808080"/>
      <name val="Cambria"/>
      <family val="0"/>
      <charset val="1"/>
    </font>
    <font>
      <b val="true"/>
      <sz val="12"/>
      <name val="Cambria"/>
      <family val="0"/>
      <charset val="1"/>
    </font>
    <font>
      <sz val="10"/>
      <color rgb="FF000000"/>
      <name val="Cambria"/>
      <family val="0"/>
      <charset val="1"/>
    </font>
    <font>
      <b val="true"/>
      <sz val="12"/>
      <color rgb="FFFF0000"/>
      <name val="Cambria"/>
      <family val="0"/>
      <charset val="1"/>
    </font>
    <font>
      <sz val="10"/>
      <color rgb="FF0000FF"/>
      <name val="Cambria"/>
      <family val="0"/>
      <charset val="1"/>
    </font>
    <font>
      <sz val="10"/>
      <name val="Cambria"/>
      <family val="0"/>
      <charset val="1"/>
    </font>
    <font>
      <b val="true"/>
      <sz val="10"/>
      <name val="Cambria"/>
      <family val="0"/>
      <charset val="1"/>
    </font>
    <font>
      <b val="true"/>
      <sz val="18"/>
      <name val="Cambria"/>
      <family val="0"/>
      <charset val="1"/>
    </font>
    <font>
      <b val="true"/>
      <sz val="14"/>
      <name val="Cambria"/>
      <family val="0"/>
      <charset val="1"/>
    </font>
    <font>
      <b val="true"/>
      <sz val="12"/>
      <color rgb="FFFFFFFF"/>
      <name val="Cambria"/>
      <family val="0"/>
      <charset val="1"/>
    </font>
    <font>
      <sz val="11"/>
      <name val="Cambria"/>
      <family val="0"/>
      <charset val="1"/>
    </font>
    <font>
      <b val="true"/>
      <sz val="16"/>
      <color rgb="FFFF0000"/>
      <name val="Cambria"/>
      <family val="0"/>
      <charset val="1"/>
    </font>
    <font>
      <b val="true"/>
      <sz val="14"/>
      <color rgb="FFFF0000"/>
      <name val="Cambria"/>
      <family val="0"/>
      <charset val="1"/>
    </font>
    <font>
      <sz val="9"/>
      <name val="Cambria"/>
      <family val="0"/>
      <charset val="1"/>
    </font>
    <font>
      <sz val="10"/>
      <color rgb="FFFF0000"/>
      <name val="Cambria"/>
      <family val="0"/>
      <charset val="1"/>
    </font>
    <font>
      <b val="true"/>
      <sz val="11"/>
      <name val="Cambria"/>
      <family val="0"/>
      <charset val="1"/>
    </font>
    <font>
      <b val="true"/>
      <sz val="10"/>
      <color rgb="FFFFFFFF"/>
      <name val="Cambria"/>
      <family val="0"/>
      <charset val="1"/>
    </font>
    <font>
      <i val="true"/>
      <sz val="9"/>
      <name val="Cambria"/>
      <family val="0"/>
      <charset val="1"/>
    </font>
    <font>
      <b val="true"/>
      <sz val="11"/>
      <color rgb="FFFFFFFF"/>
      <name val="Cambria"/>
      <family val="0"/>
      <charset val="1"/>
    </font>
    <font>
      <b val="true"/>
      <sz val="11"/>
      <color rgb="FFFF0000"/>
      <name val="Cambria"/>
      <family val="0"/>
      <charset val="1"/>
    </font>
    <font>
      <sz val="14"/>
      <color rgb="FF0000FF"/>
      <name val="Cambria"/>
      <family val="0"/>
      <charset val="1"/>
    </font>
    <font>
      <sz val="9"/>
      <color rgb="FF0000FF"/>
      <name val="Cambria"/>
      <family val="0"/>
      <charset val="1"/>
    </font>
    <font>
      <b val="true"/>
      <sz val="14"/>
      <color rgb="FF008000"/>
      <name val="Cambria"/>
      <family val="0"/>
      <charset val="1"/>
    </font>
    <font>
      <sz val="9"/>
      <name val="Courier New"/>
      <family val="0"/>
      <charset val="1"/>
    </font>
    <font>
      <b val="true"/>
      <sz val="9"/>
      <color rgb="FFFF0000"/>
      <name val="Cambria"/>
      <family val="0"/>
      <charset val="1"/>
    </font>
  </fonts>
  <fills count="9">
    <fill>
      <patternFill patternType="none"/>
    </fill>
    <fill>
      <patternFill patternType="gray125"/>
    </fill>
    <fill>
      <patternFill patternType="solid">
        <fgColor rgb="FF4472C4"/>
        <bgColor rgb="FF666699"/>
      </patternFill>
    </fill>
    <fill>
      <patternFill patternType="solid">
        <fgColor rgb="FFFFF2CC"/>
        <bgColor rgb="FFFCE4D6"/>
      </patternFill>
    </fill>
    <fill>
      <patternFill patternType="solid">
        <fgColor rgb="FFFF0000"/>
        <bgColor rgb="FF993300"/>
      </patternFill>
    </fill>
    <fill>
      <patternFill patternType="solid">
        <fgColor rgb="FFFFFF00"/>
        <bgColor rgb="FFFFFF00"/>
      </patternFill>
    </fill>
    <fill>
      <patternFill patternType="solid">
        <fgColor rgb="FF008000"/>
        <bgColor rgb="FF008080"/>
      </patternFill>
    </fill>
    <fill>
      <patternFill patternType="solid">
        <fgColor rgb="FFFCE4D6"/>
        <bgColor rgb="FFFFF2CC"/>
      </patternFill>
    </fill>
    <fill>
      <patternFill patternType="solid">
        <fgColor rgb="FFE2EFDA"/>
        <bgColor rgb="FFFCE4D6"/>
      </patternFill>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2"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left" vertical="bottom" textRotation="0" wrapText="false" indent="0" shrinkToFit="false"/>
      <protection locked="true" hidden="false"/>
    </xf>
    <xf numFmtId="165" fontId="7" fillId="0" borderId="0" xfId="0" applyFont="true" applyBorder="false" applyAlignment="true" applyProtection="false">
      <alignment horizontal="general" vertical="bottom" textRotation="0" wrapText="false" indent="0" shrinkToFit="false"/>
      <protection locked="true" hidden="false"/>
    </xf>
    <xf numFmtId="165" fontId="9" fillId="3" borderId="0" xfId="0" applyFont="true" applyBorder="false" applyAlignment="true" applyProtection="false">
      <alignment horizontal="general" vertical="bottom" textRotation="0" wrapText="false" indent="0" shrinkToFit="false"/>
      <protection locked="true" hidden="false"/>
    </xf>
    <xf numFmtId="166"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7" fontId="7" fillId="0" borderId="0" xfId="0" applyFont="true" applyBorder="false" applyAlignment="true" applyProtection="false">
      <alignment horizontal="general" vertical="bottom" textRotation="0" wrapText="false" indent="0" shrinkToFit="false"/>
      <protection locked="true" hidden="false"/>
    </xf>
    <xf numFmtId="168" fontId="9" fillId="0"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7" fillId="4"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7" fillId="5"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tru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5" fillId="2"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tru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5" fontId="4" fillId="0" borderId="0" xfId="0" applyFont="true" applyBorder="false" applyAlignment="false" applyProtection="false">
      <alignment horizontal="general" vertical="bottom" textRotation="0" wrapText="false" indent="0" shrinkToFit="false"/>
      <protection locked="true" hidden="false"/>
    </xf>
    <xf numFmtId="165" fontId="17" fillId="3" borderId="0" xfId="0" applyFont="true" applyBorder="false" applyAlignment="false" applyProtection="false">
      <alignment horizontal="general" vertical="bottom" textRotation="0" wrapText="false" indent="0" shrinkToFit="false"/>
      <protection locked="true" hidden="false"/>
    </xf>
    <xf numFmtId="166" fontId="4" fillId="0" borderId="0" xfId="0" applyFont="true" applyBorder="false" applyAlignment="false" applyProtection="false">
      <alignment horizontal="general" vertical="bottom" textRotation="0" wrapText="false" indent="0" shrinkToFit="false"/>
      <protection locked="true" hidden="false"/>
    </xf>
    <xf numFmtId="169" fontId="4" fillId="0" borderId="0" xfId="0" applyFont="true" applyBorder="false" applyAlignment="false" applyProtection="false">
      <alignment horizontal="general" vertical="bottom" textRotation="0" wrapText="false" indent="0" shrinkToFit="false"/>
      <protection locked="true" hidden="false"/>
    </xf>
    <xf numFmtId="164" fontId="15" fillId="4"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false" applyAlignment="true" applyProtection="false">
      <alignment horizontal="general" vertical="bottom" textRotation="0" wrapText="true" indent="0" shrinkToFit="false"/>
      <protection locked="true" hidden="false"/>
    </xf>
    <xf numFmtId="164" fontId="20" fillId="0" borderId="0" xfId="0" applyFont="true" applyBorder="false" applyAlignment="true" applyProtection="false">
      <alignment horizontal="general" vertical="bottom" textRotation="0" wrapText="true" indent="0" shrinkToFit="false"/>
      <protection locked="true" hidden="false"/>
    </xf>
    <xf numFmtId="164" fontId="15" fillId="6" borderId="0" xfId="0" applyFont="true" applyBorder="false" applyAlignment="false" applyProtection="false">
      <alignment horizontal="general" vertical="bottom" textRotation="0" wrapText="false" indent="0" shrinkToFit="false"/>
      <protection locked="true" hidden="false"/>
    </xf>
    <xf numFmtId="164" fontId="21" fillId="0" borderId="0" xfId="0" applyFont="true" applyBorder="false" applyAlignment="true" applyProtection="false">
      <alignment horizontal="general" vertical="bottom" textRotation="0" wrapText="tru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4" fontId="19" fillId="0" borderId="0" xfId="0" applyFont="true" applyBorder="false" applyAlignment="true" applyProtection="false">
      <alignment horizontal="general" vertical="bottom" textRotation="0" wrapText="false" indent="0" shrinkToFit="false"/>
      <protection locked="true" hidden="false"/>
    </xf>
    <xf numFmtId="164" fontId="22" fillId="2" borderId="1" xfId="0" applyFont="true" applyBorder="true" applyAlignment="true" applyProtection="false">
      <alignment horizontal="center" vertical="bottom" textRotation="0" wrapText="true" indent="0" shrinkToFit="false"/>
      <protection locked="true" hidden="false"/>
    </xf>
    <xf numFmtId="170" fontId="10" fillId="0" borderId="0" xfId="0" applyFont="true" applyBorder="false" applyAlignment="true" applyProtection="false">
      <alignment horizontal="general" vertical="bottom" textRotation="0" wrapText="false" indent="0" shrinkToFit="false"/>
      <protection locked="true" hidden="false"/>
    </xf>
    <xf numFmtId="167" fontId="10" fillId="0" borderId="0" xfId="0" applyFont="true" applyBorder="false" applyAlignment="true" applyProtection="false">
      <alignment horizontal="general" vertical="bottom" textRotation="0" wrapText="false" indent="0" shrinkToFit="false"/>
      <protection locked="true" hidden="false"/>
    </xf>
    <xf numFmtId="167" fontId="8"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false" applyAlignment="true" applyProtection="false">
      <alignment horizontal="general" vertical="top" textRotation="0" wrapText="tru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70" fontId="10" fillId="0" borderId="0" xfId="0" applyFont="true" applyBorder="false" applyAlignment="false" applyProtection="false">
      <alignment horizontal="general" vertical="bottom" textRotation="0" wrapText="false" indent="0" shrinkToFit="false"/>
      <protection locked="true" hidden="false"/>
    </xf>
    <xf numFmtId="169" fontId="10" fillId="0" borderId="0" xfId="0" applyFont="true" applyBorder="false" applyAlignment="false" applyProtection="false">
      <alignment horizontal="general" vertical="bottom" textRotation="0" wrapText="false" indent="0" shrinkToFit="false"/>
      <protection locked="true" hidden="false"/>
    </xf>
    <xf numFmtId="170" fontId="0" fillId="0" borderId="0" xfId="0" applyFont="false" applyBorder="false" applyAlignment="false" applyProtection="false">
      <alignment horizontal="general" vertical="bottom" textRotation="0" wrapText="false" indent="0" shrinkToFit="false"/>
      <protection locked="true" hidden="false"/>
    </xf>
    <xf numFmtId="169" fontId="0" fillId="0" borderId="0" xfId="0" applyFont="false" applyBorder="false" applyAlignment="false" applyProtection="false">
      <alignment horizontal="general" vertical="bottom" textRotation="0" wrapText="false" indent="0" shrinkToFit="false"/>
      <protection locked="true" hidden="false"/>
    </xf>
    <xf numFmtId="164" fontId="23" fillId="0" borderId="0" xfId="0" applyFont="true" applyBorder="false" applyAlignment="true" applyProtection="false">
      <alignment horizontal="general" vertical="bottom" textRotation="0" wrapText="true" indent="0" shrinkToFit="false"/>
      <protection locked="true" hidden="false"/>
    </xf>
    <xf numFmtId="164" fontId="22" fillId="2" borderId="1" xfId="0" applyFont="true" applyBorder="true" applyAlignment="true" applyProtection="false">
      <alignment horizontal="center" vertical="bottom" textRotation="0" wrapText="false" indent="0" shrinkToFit="false"/>
      <protection locked="true" hidden="false"/>
    </xf>
    <xf numFmtId="164" fontId="21" fillId="0" borderId="0" xfId="0" applyFont="true" applyBorder="false" applyAlignment="true" applyProtection="false">
      <alignment horizontal="general" vertical="bottom" textRotation="0" wrapText="false" indent="0" shrinkToFit="false"/>
      <protection locked="true" hidden="false"/>
    </xf>
    <xf numFmtId="166" fontId="8" fillId="0" borderId="0" xfId="0" applyFont="true" applyBorder="false" applyAlignment="true" applyProtection="false">
      <alignment horizontal="general" vertical="bottom" textRotation="0" wrapText="false" indent="0" shrinkToFit="false"/>
      <protection locked="true" hidden="false"/>
    </xf>
    <xf numFmtId="166" fontId="12" fillId="0" borderId="0" xfId="0" applyFont="true" applyBorder="false" applyAlignment="true" applyProtection="false">
      <alignment horizontal="general" vertical="bottom" textRotation="0" wrapText="false" indent="0" shrinkToFit="false"/>
      <protection locked="true" hidden="false"/>
    </xf>
    <xf numFmtId="167" fontId="12" fillId="0" borderId="0" xfId="0" applyFont="true" applyBorder="false" applyAlignment="true" applyProtection="false">
      <alignment horizontal="general" vertical="bottom" textRotation="0" wrapText="false" indent="0" shrinkToFit="false"/>
      <protection locked="true" hidden="false"/>
    </xf>
    <xf numFmtId="166" fontId="10"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12" fillId="0" borderId="0" xfId="0" applyFont="true" applyBorder="false" applyAlignment="false" applyProtection="false">
      <alignment horizontal="general" vertical="bottom" textRotation="0" wrapText="false" indent="0" shrinkToFit="false"/>
      <protection locked="true" hidden="false"/>
    </xf>
    <xf numFmtId="164" fontId="24" fillId="6" borderId="0" xfId="0" applyFont="true" applyBorder="fals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69" fontId="8" fillId="0" borderId="0" xfId="0" applyFont="true" applyBorder="false" applyAlignment="false" applyProtection="false">
      <alignment horizontal="general" vertical="bottom" textRotation="0" wrapText="false" indent="0" shrinkToFit="false"/>
      <protection locked="true" hidden="false"/>
    </xf>
    <xf numFmtId="169" fontId="12" fillId="0" borderId="0" xfId="0" applyFont="true" applyBorder="false" applyAlignment="false" applyProtection="false">
      <alignment horizontal="general" vertical="bottom" textRotation="0" wrapText="false" indent="0" shrinkToFit="false"/>
      <protection locked="true" hidden="false"/>
    </xf>
    <xf numFmtId="164" fontId="25" fillId="3" borderId="0" xfId="0" applyFont="true" applyBorder="false" applyAlignment="false" applyProtection="false">
      <alignment horizontal="general" vertical="bottom" textRotation="0" wrapText="false" indent="0" shrinkToFit="false"/>
      <protection locked="true" hidden="false"/>
    </xf>
    <xf numFmtId="164" fontId="26" fillId="0" borderId="0" xfId="0" applyFont="true" applyBorder="false" applyAlignment="false" applyProtection="false">
      <alignment horizontal="general" vertical="bottom" textRotation="0" wrapText="false" indent="0" shrinkToFit="false"/>
      <protection locked="true" hidden="false"/>
    </xf>
    <xf numFmtId="164" fontId="11" fillId="3" borderId="0" xfId="0" applyFont="true" applyBorder="false" applyAlignment="false" applyProtection="false">
      <alignment horizontal="general" vertical="bottom" textRotation="0" wrapText="false" indent="0" shrinkToFit="false"/>
      <protection locked="true" hidden="false"/>
    </xf>
    <xf numFmtId="164" fontId="27" fillId="0" borderId="1" xfId="0" applyFont="true" applyBorder="true" applyAlignment="false" applyProtection="false">
      <alignment horizontal="general" vertical="bottom" textRotation="0" wrapText="false" indent="0" shrinkToFit="false"/>
      <protection locked="true" hidden="false"/>
    </xf>
    <xf numFmtId="169" fontId="12" fillId="3" borderId="0" xfId="0" applyFont="true" applyBorder="false" applyAlignment="false" applyProtection="false">
      <alignment horizontal="general" vertical="bottom" textRotation="0" wrapText="fals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9" fontId="9" fillId="7"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9" fontId="28" fillId="8" borderId="0" xfId="0" applyFont="true" applyBorder="false" applyAlignment="false" applyProtection="false">
      <alignment horizontal="general" vertical="bottom" textRotation="0" wrapText="false" indent="0" shrinkToFit="false"/>
      <protection locked="true" hidden="false"/>
    </xf>
    <xf numFmtId="171" fontId="12" fillId="0" borderId="0" xfId="0" applyFont="true" applyBorder="false" applyAlignment="false" applyProtection="false">
      <alignment horizontal="general" vertical="bottom" textRotation="0" wrapText="false" indent="0" shrinkToFit="false"/>
      <protection locked="true" hidden="false"/>
    </xf>
    <xf numFmtId="164" fontId="9" fillId="7" borderId="0" xfId="0" applyFont="true" applyBorder="false" applyAlignment="true" applyProtection="false">
      <alignment horizontal="general" vertical="bottom" textRotation="0" wrapText="false" indent="0" shrinkToFit="false"/>
      <protection locked="true" hidden="false"/>
    </xf>
    <xf numFmtId="164" fontId="25" fillId="0"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4" fontId="24" fillId="2" borderId="0" xfId="0" applyFont="true" applyBorder="false" applyAlignment="true" applyProtection="false">
      <alignment horizontal="general" vertical="top" textRotation="0" wrapText="true" indent="0" shrinkToFit="false"/>
      <protection locked="true" hidden="false"/>
    </xf>
    <xf numFmtId="164" fontId="29" fillId="0" borderId="0" xfId="0" applyFont="true" applyBorder="false" applyAlignment="true" applyProtection="false">
      <alignment horizontal="general" vertical="top" textRotation="0" wrapText="true" indent="0" shrinkToFit="false"/>
      <protection locked="true" hidden="false"/>
    </xf>
    <xf numFmtId="164" fontId="30" fillId="0" borderId="0" xfId="0" applyFont="true" applyBorder="false" applyAlignment="true" applyProtection="false">
      <alignment horizontal="general" vertical="bottom" textRotation="0" wrapText="true" indent="0" shrinkToFit="false"/>
      <protection locked="true" hidden="false"/>
    </xf>
    <xf numFmtId="164" fontId="24" fillId="6" borderId="0" xfId="0" applyFont="true" applyBorder="false" applyAlignment="true" applyProtection="false">
      <alignment horizontal="general" vertical="bottom" textRotation="0" wrapText="false" indent="0" shrinkToFit="false"/>
      <protection locked="true" hidden="false"/>
    </xf>
    <xf numFmtId="164" fontId="24" fillId="5" borderId="0" xfId="0" applyFont="true" applyBorder="false" applyAlignment="true" applyProtection="false">
      <alignment horizontal="general" vertical="bottom" textRotation="0" wrapText="false" indent="0" shrinkToFit="false"/>
      <protection locked="true" hidden="false"/>
    </xf>
    <xf numFmtId="164" fontId="29" fillId="0" borderId="0" xfId="0" applyFont="true" applyBorder="false" applyAlignment="true" applyProtection="false">
      <alignment horizontal="general" vertical="bottom" textRotation="0" wrapText="true" indent="0" shrinkToFit="false"/>
      <protection locked="true" hidden="false"/>
    </xf>
    <xf numFmtId="164" fontId="22" fillId="2" borderId="0" xfId="0" applyFont="true" applyBorder="false" applyAlignment="true" applyProtection="false">
      <alignment horizontal="general" vertical="top" textRotation="0" wrapText="true" indent="0" shrinkToFit="false"/>
      <protection locked="true" hidden="false"/>
    </xf>
    <xf numFmtId="164" fontId="7" fillId="2" borderId="0" xfId="0" applyFont="true" applyBorder="false" applyAlignment="true" applyProtection="false">
      <alignment horizontal="general" vertical="top" textRotation="0" wrapText="true" indent="0" shrinkToFit="false"/>
      <protection locked="true" hidden="false"/>
    </xf>
    <xf numFmtId="164" fontId="23" fillId="0" borderId="0" xfId="0" applyFont="true" applyBorder="false" applyAlignment="true" applyProtection="false">
      <alignment horizontal="general" vertical="bottom" textRotation="0" wrapText="false" indent="0" shrinkToFit="false"/>
      <protection locked="true" hidden="false"/>
    </xf>
    <xf numFmtId="164" fontId="24" fillId="2"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ill>
        <patternFill>
          <bgColor rgb="FFFCE4D6"/>
        </patternFill>
      </fill>
    </dxf>
    <dxf>
      <fill>
        <patternFill>
          <bgColor rgb="FFFFF2CC"/>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CE4D6"/>
      <rgbColor rgb="FF4472C4"/>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3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0"/>
    <col collapsed="false" customWidth="true" hidden="false" outlineLevel="0" max="2" min="2" style="1" width="25"/>
  </cols>
  <sheetData>
    <row r="1" customFormat="false" ht="19.5" hidden="false" customHeight="true" outlineLevel="0" collapsed="false">
      <c r="A1" s="2" t="s">
        <v>0</v>
      </c>
    </row>
    <row r="2" customFormat="false" ht="15" hidden="false" customHeight="true" outlineLevel="0" collapsed="false">
      <c r="A2" s="3" t="s">
        <v>1</v>
      </c>
    </row>
    <row r="3" customFormat="false" ht="15" hidden="false" customHeight="true" outlineLevel="0" collapsed="false">
      <c r="A3" s="4" t="s">
        <v>2</v>
      </c>
    </row>
    <row r="5" customFormat="false" ht="15" hidden="false" customHeight="true" outlineLevel="0" collapsed="false">
      <c r="A5" s="5" t="s">
        <v>3</v>
      </c>
    </row>
    <row r="7" customFormat="false" ht="15" hidden="false" customHeight="true" outlineLevel="0" collapsed="false">
      <c r="A7" s="6" t="s">
        <v>4</v>
      </c>
      <c r="B7" s="7" t="n">
        <f aca="false">COUNTA('2. Bulk Processor'!A11:A210)</f>
        <v>0</v>
      </c>
    </row>
    <row r="8" customFormat="false" ht="15" hidden="false" customHeight="true" outlineLevel="0" collapsed="false">
      <c r="A8" s="6" t="s">
        <v>5</v>
      </c>
      <c r="B8" s="7" t="n">
        <f aca="false">COUNTIF('2. Bulk Processor'!F11:F210,"YES")</f>
        <v>0</v>
      </c>
    </row>
    <row r="9" customFormat="false" ht="15" hidden="false" customHeight="true" outlineLevel="0" collapsed="false">
      <c r="A9" s="6" t="s">
        <v>6</v>
      </c>
      <c r="B9" s="7" t="n">
        <f aca="false">COUNTIF('2. Bulk Processor'!G11:G210,"YES")</f>
        <v>0</v>
      </c>
    </row>
    <row r="10" customFormat="false" ht="15" hidden="false" customHeight="true" outlineLevel="0" collapsed="false">
      <c r="A10" s="6" t="s">
        <v>7</v>
      </c>
      <c r="B10" s="8" t="n">
        <f aca="false">COUNTIF('2. Bulk Processor'!I11:I210,"ROTH REQUIRED")</f>
        <v>0</v>
      </c>
    </row>
    <row r="11" customFormat="false" ht="15" hidden="false" customHeight="true" outlineLevel="0" collapsed="false">
      <c r="A11" s="6" t="s">
        <v>8</v>
      </c>
      <c r="B11" s="9" t="n">
        <f aca="false">IF(B7&gt;0,B10/B7,0)</f>
        <v>0</v>
      </c>
    </row>
    <row r="12" customFormat="false" ht="15" hidden="false" customHeight="true" outlineLevel="0" collapsed="false">
      <c r="A12" s="10" t="s">
        <v>9</v>
      </c>
      <c r="B12" s="7" t="n">
        <f aca="false">COUNTIFS('2. Bulk Processor'!F11:F210,"YES",'2. Bulk Processor'!D11:D210,"&gt;="&amp;DATE(1963,1,1),'2. Bulk Processor'!D11:D210,"&lt;="&amp;DATE(1966,12,31))</f>
        <v>0</v>
      </c>
    </row>
    <row r="13" customFormat="false" ht="15" hidden="false" customHeight="true" outlineLevel="0" collapsed="false">
      <c r="A13" s="5" t="s">
        <v>10</v>
      </c>
    </row>
    <row r="15" customFormat="false" ht="15" hidden="false" customHeight="true" outlineLevel="0" collapsed="false">
      <c r="A15" s="10" t="s">
        <v>11</v>
      </c>
      <c r="B15" s="11" t="n">
        <f aca="false">SUM('2. Bulk Processor'!H11:H210)</f>
        <v>0</v>
      </c>
    </row>
    <row r="16" customFormat="false" ht="15" hidden="false" customHeight="true" outlineLevel="0" collapsed="false">
      <c r="A16" s="10" t="s">
        <v>12</v>
      </c>
      <c r="B16" s="3" t="s">
        <v>13</v>
      </c>
    </row>
    <row r="18" customFormat="false" ht="15" hidden="false" customHeight="true" outlineLevel="0" collapsed="false">
      <c r="A18" s="5" t="s">
        <v>14</v>
      </c>
    </row>
    <row r="20" customFormat="false" ht="15" hidden="false" customHeight="true" outlineLevel="0" collapsed="false">
      <c r="A20" s="10" t="s">
        <v>15</v>
      </c>
      <c r="B20" s="12" t="n">
        <f aca="true">MAX(0,DATE(2026,1,1)-TODAY())</f>
        <v>53</v>
      </c>
    </row>
    <row r="21" customFormat="false" ht="15" hidden="false" customHeight="true" outlineLevel="0" collapsed="false">
      <c r="A21" s="10" t="s">
        <v>16</v>
      </c>
      <c r="B21" s="13" t="s">
        <v>17</v>
      </c>
    </row>
    <row r="22" customFormat="false" ht="15" hidden="false" customHeight="true" outlineLevel="0" collapsed="false">
      <c r="A22" s="10" t="s">
        <v>18</v>
      </c>
      <c r="B22" s="13" t="s">
        <v>19</v>
      </c>
    </row>
    <row r="23" customFormat="false" ht="15" hidden="false" customHeight="true" outlineLevel="0" collapsed="false">
      <c r="A23" s="10" t="s">
        <v>20</v>
      </c>
      <c r="B23" s="13" t="s">
        <v>21</v>
      </c>
    </row>
    <row r="25" customFormat="false" ht="15" hidden="false" customHeight="true" outlineLevel="0" collapsed="false">
      <c r="A25" s="14" t="s">
        <v>22</v>
      </c>
    </row>
    <row r="27" customFormat="false" ht="24.75" hidden="false" customHeight="true" outlineLevel="0" collapsed="false">
      <c r="A27" s="15" t="s">
        <v>23</v>
      </c>
    </row>
    <row r="28" customFormat="false" ht="24.75" hidden="false" customHeight="true" outlineLevel="0" collapsed="false">
      <c r="A28" s="15" t="s">
        <v>24</v>
      </c>
    </row>
    <row r="29" customFormat="false" ht="24.75" hidden="false" customHeight="true" outlineLevel="0" collapsed="false">
      <c r="A29" s="15" t="s">
        <v>25</v>
      </c>
    </row>
    <row r="30" customFormat="false" ht="24.75" hidden="false" customHeight="true" outlineLevel="0" collapsed="false">
      <c r="A30" s="15" t="s">
        <v>26</v>
      </c>
    </row>
    <row r="31" customFormat="false" ht="24.75" hidden="false" customHeight="true" outlineLevel="0" collapsed="false">
      <c r="A31" s="15" t="s">
        <v>27</v>
      </c>
    </row>
    <row r="32" customFormat="false" ht="24.75" hidden="false" customHeight="true" outlineLevel="0" collapsed="false">
      <c r="A32" s="15" t="s">
        <v>28</v>
      </c>
    </row>
    <row r="33" customFormat="false" ht="24.75" hidden="false" customHeight="true" outlineLevel="0" collapsed="false">
      <c r="A33" s="15" t="s">
        <v>29</v>
      </c>
    </row>
    <row r="35" customFormat="false" ht="15" hidden="false" customHeight="true" outlineLevel="0" collapsed="false">
      <c r="A35" s="16" t="s">
        <v>30</v>
      </c>
    </row>
    <row r="37" customFormat="false" ht="30" hidden="false" customHeight="true" outlineLevel="0" collapsed="false">
      <c r="A37" s="17" t="s">
        <v>31</v>
      </c>
    </row>
    <row r="39" customFormat="false" ht="30" hidden="false" customHeight="true" outlineLevel="0" collapsed="false">
      <c r="A39" s="17" t="s">
        <v>32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0"/>
    <col collapsed="false" customWidth="true" hidden="false" outlineLevel="0" max="2" min="2" style="0" width="25"/>
  </cols>
  <sheetData>
    <row r="1" customFormat="false" ht="22.05" hidden="false" customHeight="false" outlineLevel="0" collapsed="false">
      <c r="A1" s="18" t="s">
        <v>33</v>
      </c>
    </row>
    <row r="2" customFormat="false" ht="17.35" hidden="false" customHeight="false" outlineLevel="0" collapsed="false">
      <c r="A2" s="19" t="s">
        <v>34</v>
      </c>
    </row>
    <row r="3" customFormat="false" ht="15" hidden="false" customHeight="false" outlineLevel="0" collapsed="false">
      <c r="A3" s="20" t="s">
        <v>35</v>
      </c>
    </row>
    <row r="5" customFormat="false" ht="15" hidden="false" customHeight="false" outlineLevel="0" collapsed="false">
      <c r="A5" s="21" t="s">
        <v>36</v>
      </c>
    </row>
    <row r="7" customFormat="false" ht="84.75" hidden="false" customHeight="true" outlineLevel="0" collapsed="false">
      <c r="A7" s="22" t="s">
        <v>37</v>
      </c>
    </row>
    <row r="9" customFormat="false" ht="15" hidden="false" customHeight="false" outlineLevel="0" collapsed="false">
      <c r="A9" s="21" t="s">
        <v>38</v>
      </c>
    </row>
    <row r="11" customFormat="false" ht="19.7" hidden="false" customHeight="false" outlineLevel="0" collapsed="false">
      <c r="A11" s="23" t="s">
        <v>39</v>
      </c>
      <c r="B11" s="24" t="n">
        <f aca="false">'1. Executive Dashboard'!B7</f>
        <v>0</v>
      </c>
    </row>
    <row r="12" customFormat="false" ht="19.7" hidden="false" customHeight="false" outlineLevel="0" collapsed="false">
      <c r="A12" s="23" t="s">
        <v>40</v>
      </c>
      <c r="B12" s="25" t="n">
        <f aca="false">'1. Executive Dashboard'!B10</f>
        <v>0</v>
      </c>
    </row>
    <row r="13" customFormat="false" ht="19.7" hidden="false" customHeight="false" outlineLevel="0" collapsed="false">
      <c r="A13" s="23" t="s">
        <v>41</v>
      </c>
      <c r="B13" s="26" t="n">
        <f aca="false">'1. Executive Dashboard'!B11</f>
        <v>0</v>
      </c>
    </row>
    <row r="14" customFormat="false" ht="19.7" hidden="false" customHeight="false" outlineLevel="0" collapsed="false">
      <c r="A14" s="23" t="s">
        <v>42</v>
      </c>
      <c r="B14" s="27" t="n">
        <f aca="false">'1. Executive Dashboard'!B15</f>
        <v>0</v>
      </c>
    </row>
    <row r="16" customFormat="false" ht="15" hidden="false" customHeight="false" outlineLevel="0" collapsed="false">
      <c r="A16" s="28" t="s">
        <v>43</v>
      </c>
    </row>
    <row r="18" customFormat="false" ht="17.35" hidden="false" customHeight="false" outlineLevel="0" collapsed="false">
      <c r="A18" s="23" t="s">
        <v>44</v>
      </c>
      <c r="B18" s="29" t="s">
        <v>45</v>
      </c>
    </row>
    <row r="19" customFormat="false" ht="17.35" hidden="false" customHeight="false" outlineLevel="0" collapsed="false">
      <c r="A19" s="23" t="s">
        <v>46</v>
      </c>
      <c r="B19" s="29" t="s">
        <v>47</v>
      </c>
    </row>
    <row r="20" customFormat="false" ht="17.35" hidden="false" customHeight="false" outlineLevel="0" collapsed="false">
      <c r="A20" s="23" t="s">
        <v>48</v>
      </c>
      <c r="B20" s="29" t="n">
        <f aca="true">MAX(0,DATE(2026,1,1)-TODAY())</f>
        <v>53</v>
      </c>
    </row>
    <row r="22" customFormat="false" ht="15" hidden="false" customHeight="false" outlineLevel="0" collapsed="false">
      <c r="A22" s="21" t="s">
        <v>49</v>
      </c>
    </row>
    <row r="24" customFormat="false" ht="199.5" hidden="false" customHeight="true" outlineLevel="0" collapsed="false">
      <c r="A24" s="30" t="s">
        <v>50</v>
      </c>
    </row>
    <row r="26" customFormat="false" ht="15" hidden="false" customHeight="false" outlineLevel="0" collapsed="false">
      <c r="A26" s="28" t="s">
        <v>51</v>
      </c>
    </row>
    <row r="28" customFormat="false" ht="75" hidden="false" customHeight="true" outlineLevel="0" collapsed="false">
      <c r="A28" s="31" t="s">
        <v>52</v>
      </c>
    </row>
    <row r="30" customFormat="false" ht="15" hidden="false" customHeight="false" outlineLevel="0" collapsed="false">
      <c r="A30" s="32" t="s">
        <v>53</v>
      </c>
    </row>
    <row r="32" customFormat="false" ht="49.5" hidden="false" customHeight="true" outlineLevel="0" collapsed="false">
      <c r="A32" s="33" t="s">
        <v>54</v>
      </c>
    </row>
  </sheetData>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2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3" min="2" style="1" width="15"/>
    <col collapsed="false" customWidth="true" hidden="false" outlineLevel="0" max="4" min="4" style="1" width="12"/>
    <col collapsed="false" customWidth="true" hidden="false" outlineLevel="0" max="5" min="5" style="1" width="14"/>
    <col collapsed="false" customWidth="true" hidden="false" outlineLevel="0" max="6" min="6" style="1" width="12"/>
    <col collapsed="false" customWidth="true" hidden="false" outlineLevel="0" max="7" min="7" style="1" width="10"/>
    <col collapsed="false" customWidth="true" hidden="false" outlineLevel="0" max="8" min="8" style="1" width="12"/>
    <col collapsed="false" customWidth="true" hidden="false" outlineLevel="0" max="9" min="9" style="1" width="14"/>
    <col collapsed="false" customWidth="true" hidden="false" outlineLevel="0" max="10" min="10" style="1" width="30"/>
    <col collapsed="false" customWidth="true" hidden="false" outlineLevel="0" max="11" min="11" style="0" width="14"/>
  </cols>
  <sheetData>
    <row r="1" customFormat="false" ht="19.5" hidden="false" customHeight="true" outlineLevel="0" collapsed="false">
      <c r="A1" s="2" t="s">
        <v>55</v>
      </c>
    </row>
    <row r="2" customFormat="false" ht="15" hidden="false" customHeight="true" outlineLevel="0" collapsed="false">
      <c r="A2" s="3" t="s">
        <v>56</v>
      </c>
    </row>
    <row r="4" customFormat="false" ht="15" hidden="false" customHeight="true" outlineLevel="0" collapsed="false">
      <c r="A4" s="34" t="s">
        <v>57</v>
      </c>
    </row>
    <row r="5" customFormat="false" ht="15" hidden="false" customHeight="true" outlineLevel="0" collapsed="false">
      <c r="A5" s="35" t="s">
        <v>58</v>
      </c>
    </row>
    <row r="6" customFormat="false" ht="15" hidden="false" customHeight="true" outlineLevel="0" collapsed="false">
      <c r="A6" s="35" t="s">
        <v>59</v>
      </c>
    </row>
    <row r="7" customFormat="false" ht="15" hidden="false" customHeight="true" outlineLevel="0" collapsed="false">
      <c r="A7" s="35" t="s">
        <v>60</v>
      </c>
    </row>
    <row r="8" customFormat="false" ht="15" hidden="false" customHeight="true" outlineLevel="0" collapsed="false">
      <c r="A8" s="35" t="s">
        <v>61</v>
      </c>
    </row>
    <row r="9" customFormat="false" ht="45" hidden="false" customHeight="true" outlineLevel="0" collapsed="false">
      <c r="A9" s="36" t="s">
        <v>62</v>
      </c>
      <c r="B9" s="36" t="s">
        <v>63</v>
      </c>
      <c r="C9" s="36" t="s">
        <v>64</v>
      </c>
      <c r="D9" s="36" t="s">
        <v>65</v>
      </c>
      <c r="E9" s="36" t="s">
        <v>66</v>
      </c>
      <c r="F9" s="36" t="s">
        <v>67</v>
      </c>
      <c r="G9" s="36" t="s">
        <v>68</v>
      </c>
      <c r="H9" s="36" t="s">
        <v>69</v>
      </c>
      <c r="I9" s="36" t="s">
        <v>70</v>
      </c>
      <c r="J9" s="36" t="s">
        <v>71</v>
      </c>
      <c r="K9" s="36" t="s">
        <v>72</v>
      </c>
    </row>
    <row r="10" customFormat="false" ht="15" hidden="false" customHeight="true" outlineLevel="0" collapsed="false">
      <c r="A10" s="13" t="s">
        <v>73</v>
      </c>
      <c r="B10" s="13" t="s">
        <v>74</v>
      </c>
      <c r="C10" s="13" t="s">
        <v>75</v>
      </c>
      <c r="D10" s="37" t="s">
        <v>76</v>
      </c>
      <c r="E10" s="38" t="n">
        <v>175000</v>
      </c>
      <c r="F10" s="10" t="str">
        <f aca="false">IF(A10="","",IF((2026-YEAR(D10))&gt;=50,"YES","NO"))</f>
        <v>YES</v>
      </c>
      <c r="G10" s="10" t="str">
        <f aca="false">IF(E10="","",IF(E10&gt;145000,"YES","NO"))</f>
        <v>YES</v>
      </c>
      <c r="H10" s="38" t="n">
        <f aca="false">IF(A10="","",IF(AND((2026-YEAR(D10))&gt;=60,(2026-YEAR(D10))&lt;=63),11250,7500))</f>
        <v>7500</v>
      </c>
      <c r="I10" s="34" t="str">
        <f aca="false">IF(A10="","",IF(AND(F10="YES",G10="YES"),"ROTH REQUIRED","Pre-tax Allowed"))</f>
        <v>ROTH REQUIRED</v>
      </c>
      <c r="J10" s="30" t="str">
        <f aca="false">IF(I10="ROTH REQUIRED","Send notification + Update payroll system",IF(A10="","","No action needed"))</f>
        <v>Send notification + Update payroll system</v>
      </c>
      <c r="K10" s="20" t="str">
        <f aca="false">IF(A10="","",IF(OR(B10="",C10="",D10="",E10=""),"⚠ MISSING DATA","✓ Complete"))</f>
        <v>✓ Complete</v>
      </c>
    </row>
    <row r="11" customFormat="false" ht="15" hidden="false" customHeight="true" outlineLevel="0" collapsed="false">
      <c r="A11" s="13"/>
      <c r="B11" s="13"/>
      <c r="C11" s="13"/>
      <c r="D11" s="37"/>
      <c r="E11" s="38"/>
      <c r="F11" s="10" t="str">
        <f aca="false">IF(A11="","",IF((2026-YEAR(D11))&gt;=50,"YES","NO"))</f>
        <v/>
      </c>
      <c r="G11" s="10" t="str">
        <f aca="false">IF(E11="","",IF(E11&gt;145000,"YES","NO"))</f>
        <v/>
      </c>
      <c r="H11" s="39" t="str">
        <f aca="false">IF(A11="","",IF(AND((2026-YEAR(D11))&gt;=60,(2026-YEAR(D11))&lt;=63),11250,7500))</f>
        <v/>
      </c>
      <c r="I11" s="34" t="str">
        <f aca="false">IF(A11="","",IF(AND(F11="YES",G11="YES"),"ROTH REQUIRED","Pre-tax Allowed"))</f>
        <v/>
      </c>
      <c r="J11" s="30" t="str">
        <f aca="false">IF(I11="ROTH REQUIRED","Send notification + Update payroll system",IF(A11="","","No action needed"))</f>
        <v/>
      </c>
      <c r="K11" s="20" t="str">
        <f aca="false">IF(A11="","",IF(OR(B11="",C11="",D11="",E11=""),"⚠ MISSING DATA","✓ Complete"))</f>
        <v/>
      </c>
    </row>
    <row r="12" customFormat="false" ht="15" hidden="false" customHeight="true" outlineLevel="0" collapsed="false">
      <c r="A12" s="13"/>
      <c r="B12" s="13"/>
      <c r="C12" s="13"/>
      <c r="D12" s="37"/>
      <c r="E12" s="38"/>
      <c r="F12" s="10" t="str">
        <f aca="false">IF(A12="","",IF((2026-YEAR(D12))&gt;=50,"YES","NO"))</f>
        <v/>
      </c>
      <c r="G12" s="10" t="str">
        <f aca="false">IF(E12="","",IF(E12&gt;145000,"YES","NO"))</f>
        <v/>
      </c>
      <c r="H12" s="39" t="str">
        <f aca="false">IF(A12="","",IF(AND((2026-YEAR(D12))&gt;=60,(2026-YEAR(D12))&lt;=63),11250,7500))</f>
        <v/>
      </c>
      <c r="I12" s="34" t="str">
        <f aca="false">IF(A12="","",IF(AND(F12="YES",G12="YES"),"ROTH REQUIRED","Pre-tax Allowed"))</f>
        <v/>
      </c>
      <c r="J12" s="30" t="str">
        <f aca="false">IF(I12="ROTH REQUIRED","Send notification + Update payroll system",IF(A12="","","No action needed"))</f>
        <v/>
      </c>
      <c r="K12" s="20" t="str">
        <f aca="false">IF(A12="","",IF(OR(B12="",C12="",D12="",E12=""),"⚠ MISSING DATA","✓ Complete"))</f>
        <v/>
      </c>
    </row>
    <row r="13" customFormat="false" ht="15" hidden="false" customHeight="true" outlineLevel="0" collapsed="false">
      <c r="A13" s="13"/>
      <c r="B13" s="13"/>
      <c r="C13" s="13"/>
      <c r="D13" s="37"/>
      <c r="E13" s="38"/>
      <c r="F13" s="10" t="str">
        <f aca="false">IF(A13="","",IF((2026-YEAR(D13))&gt;=50,"YES","NO"))</f>
        <v/>
      </c>
      <c r="G13" s="10" t="str">
        <f aca="false">IF(E13="","",IF(E13&gt;145000,"YES","NO"))</f>
        <v/>
      </c>
      <c r="H13" s="39" t="str">
        <f aca="false">IF(A13="","",IF(AND((2026-YEAR(D13))&gt;=60,(2026-YEAR(D13))&lt;=63),11250,7500))</f>
        <v/>
      </c>
      <c r="I13" s="34" t="str">
        <f aca="false">IF(A13="","",IF(AND(F13="YES",G13="YES"),"ROTH REQUIRED","Pre-tax Allowed"))</f>
        <v/>
      </c>
      <c r="J13" s="30" t="str">
        <f aca="false">IF(I13="ROTH REQUIRED","Send notification + Update payroll system",IF(A13="","","No action needed"))</f>
        <v/>
      </c>
      <c r="K13" s="20" t="str">
        <f aca="false">IF(A13="","",IF(OR(B13="",C13="",D13="",E13=""),"⚠ MISSING DATA","✓ Complete"))</f>
        <v/>
      </c>
    </row>
    <row r="14" customFormat="false" ht="15" hidden="false" customHeight="true" outlineLevel="0" collapsed="false">
      <c r="A14" s="13"/>
      <c r="B14" s="13"/>
      <c r="C14" s="13"/>
      <c r="D14" s="37"/>
      <c r="E14" s="38"/>
      <c r="F14" s="10" t="str">
        <f aca="false">IF(A14="","",IF((2026-YEAR(D14))&gt;=50,"YES","NO"))</f>
        <v/>
      </c>
      <c r="G14" s="10" t="str">
        <f aca="false">IF(E14="","",IF(E14&gt;145000,"YES","NO"))</f>
        <v/>
      </c>
      <c r="H14" s="39" t="str">
        <f aca="false">IF(A14="","",IF(AND((2026-YEAR(D14))&gt;=60,(2026-YEAR(D14))&lt;=63),11250,7500))</f>
        <v/>
      </c>
      <c r="I14" s="34" t="str">
        <f aca="false">IF(A14="","",IF(AND(F14="YES",G14="YES"),"ROTH REQUIRED","Pre-tax Allowed"))</f>
        <v/>
      </c>
      <c r="J14" s="30" t="str">
        <f aca="false">IF(I14="ROTH REQUIRED","Send notification + Update payroll system",IF(A14="","","No action needed"))</f>
        <v/>
      </c>
      <c r="K14" s="20" t="str">
        <f aca="false">IF(A14="","",IF(OR(B14="",C14="",D14="",E14=""),"⚠ MISSING DATA","✓ Complete"))</f>
        <v/>
      </c>
    </row>
    <row r="15" customFormat="false" ht="15" hidden="false" customHeight="true" outlineLevel="0" collapsed="false">
      <c r="A15" s="13"/>
      <c r="B15" s="13"/>
      <c r="C15" s="13"/>
      <c r="D15" s="37"/>
      <c r="E15" s="38"/>
      <c r="F15" s="10" t="str">
        <f aca="false">IF(A15="","",IF((2026-YEAR(D15))&gt;=50,"YES","NO"))</f>
        <v/>
      </c>
      <c r="G15" s="10" t="str">
        <f aca="false">IF(E15="","",IF(E15&gt;145000,"YES","NO"))</f>
        <v/>
      </c>
      <c r="H15" s="39" t="str">
        <f aca="false">IF(A15="","",IF(AND((2026-YEAR(D15))&gt;=60,(2026-YEAR(D15))&lt;=63),11250,7500))</f>
        <v/>
      </c>
      <c r="I15" s="34" t="str">
        <f aca="false">IF(A15="","",IF(AND(F15="YES",G15="YES"),"ROTH REQUIRED","Pre-tax Allowed"))</f>
        <v/>
      </c>
      <c r="J15" s="30" t="str">
        <f aca="false">IF(I15="ROTH REQUIRED","Send notification + Update payroll system",IF(A15="","","No action needed"))</f>
        <v/>
      </c>
      <c r="K15" s="20" t="str">
        <f aca="false">IF(A15="","",IF(OR(B15="",C15="",D15="",E15=""),"⚠ MISSING DATA","✓ Complete"))</f>
        <v/>
      </c>
    </row>
    <row r="16" customFormat="false" ht="15" hidden="false" customHeight="true" outlineLevel="0" collapsed="false">
      <c r="A16" s="13"/>
      <c r="B16" s="13"/>
      <c r="C16" s="13"/>
      <c r="D16" s="37"/>
      <c r="E16" s="38"/>
      <c r="F16" s="10" t="str">
        <f aca="false">IF(A16="","",IF((2026-YEAR(D16))&gt;=50,"YES","NO"))</f>
        <v/>
      </c>
      <c r="G16" s="10" t="str">
        <f aca="false">IF(E16="","",IF(E16&gt;145000,"YES","NO"))</f>
        <v/>
      </c>
      <c r="H16" s="39" t="str">
        <f aca="false">IF(A16="","",IF(AND((2026-YEAR(D16))&gt;=60,(2026-YEAR(D16))&lt;=63),11250,7500))</f>
        <v/>
      </c>
      <c r="I16" s="34" t="str">
        <f aca="false">IF(A16="","",IF(AND(F16="YES",G16="YES"),"ROTH REQUIRED","Pre-tax Allowed"))</f>
        <v/>
      </c>
      <c r="J16" s="30" t="str">
        <f aca="false">IF(I16="ROTH REQUIRED","Send notification + Update payroll system",IF(A16="","","No action needed"))</f>
        <v/>
      </c>
      <c r="K16" s="20" t="str">
        <f aca="false">IF(A16="","",IF(OR(B16="",C16="",D16="",E16=""),"⚠ MISSING DATA","✓ Complete"))</f>
        <v/>
      </c>
    </row>
    <row r="17" customFormat="false" ht="15" hidden="false" customHeight="true" outlineLevel="0" collapsed="false">
      <c r="A17" s="13"/>
      <c r="B17" s="13"/>
      <c r="C17" s="13"/>
      <c r="D17" s="37"/>
      <c r="E17" s="38"/>
      <c r="F17" s="10" t="str">
        <f aca="false">IF(A17="","",IF((2026-YEAR(D17))&gt;=50,"YES","NO"))</f>
        <v/>
      </c>
      <c r="G17" s="10" t="str">
        <f aca="false">IF(E17="","",IF(E17&gt;145000,"YES","NO"))</f>
        <v/>
      </c>
      <c r="H17" s="39" t="str">
        <f aca="false">IF(A17="","",IF(AND((2026-YEAR(D17))&gt;=60,(2026-YEAR(D17))&lt;=63),11250,7500))</f>
        <v/>
      </c>
      <c r="I17" s="34" t="str">
        <f aca="false">IF(A17="","",IF(AND(F17="YES",G17="YES"),"ROTH REQUIRED","Pre-tax Allowed"))</f>
        <v/>
      </c>
      <c r="J17" s="30" t="str">
        <f aca="false">IF(I17="ROTH REQUIRED","Send notification + Update payroll system",IF(A17="","","No action needed"))</f>
        <v/>
      </c>
      <c r="K17" s="20" t="str">
        <f aca="false">IF(A17="","",IF(OR(B17="",C17="",D17="",E17=""),"⚠ MISSING DATA","✓ Complete"))</f>
        <v/>
      </c>
    </row>
    <row r="18" customFormat="false" ht="15" hidden="false" customHeight="true" outlineLevel="0" collapsed="false">
      <c r="A18" s="13"/>
      <c r="B18" s="13"/>
      <c r="C18" s="13"/>
      <c r="D18" s="37"/>
      <c r="E18" s="38"/>
      <c r="F18" s="10" t="str">
        <f aca="false">IF(A18="","",IF((2026-YEAR(D18))&gt;=50,"YES","NO"))</f>
        <v/>
      </c>
      <c r="G18" s="10" t="str">
        <f aca="false">IF(E18="","",IF(E18&gt;145000,"YES","NO"))</f>
        <v/>
      </c>
      <c r="H18" s="39" t="str">
        <f aca="false">IF(A18="","",IF(AND((2026-YEAR(D18))&gt;=60,(2026-YEAR(D18))&lt;=63),11250,7500))</f>
        <v/>
      </c>
      <c r="I18" s="34" t="str">
        <f aca="false">IF(A18="","",IF(AND(F18="YES",G18="YES"),"ROTH REQUIRED","Pre-tax Allowed"))</f>
        <v/>
      </c>
      <c r="J18" s="30" t="str">
        <f aca="false">IF(I18="ROTH REQUIRED","Send notification + Update payroll system",IF(A18="","","No action needed"))</f>
        <v/>
      </c>
      <c r="K18" s="20" t="str">
        <f aca="false">IF(A18="","",IF(OR(B18="",C18="",D18="",E18=""),"⚠ MISSING DATA","✓ Complete"))</f>
        <v/>
      </c>
    </row>
    <row r="19" customFormat="false" ht="15" hidden="false" customHeight="true" outlineLevel="0" collapsed="false">
      <c r="A19" s="13"/>
      <c r="B19" s="13"/>
      <c r="C19" s="13"/>
      <c r="D19" s="37"/>
      <c r="E19" s="38"/>
      <c r="F19" s="10" t="str">
        <f aca="false">IF(A19="","",IF((2026-YEAR(D19))&gt;=50,"YES","NO"))</f>
        <v/>
      </c>
      <c r="G19" s="10" t="str">
        <f aca="false">IF(E19="","",IF(E19&gt;145000,"YES","NO"))</f>
        <v/>
      </c>
      <c r="H19" s="39" t="str">
        <f aca="false">IF(A19="","",IF(AND((2026-YEAR(D19))&gt;=60,(2026-YEAR(D19))&lt;=63),11250,7500))</f>
        <v/>
      </c>
      <c r="I19" s="34" t="str">
        <f aca="false">IF(A19="","",IF(AND(F19="YES",G19="YES"),"ROTH REQUIRED","Pre-tax Allowed"))</f>
        <v/>
      </c>
      <c r="J19" s="30" t="str">
        <f aca="false">IF(I19="ROTH REQUIRED","Send notification + Update payroll system",IF(A19="","","No action needed"))</f>
        <v/>
      </c>
      <c r="K19" s="20" t="str">
        <f aca="false">IF(A19="","",IF(OR(B19="",C19="",D19="",E19=""),"⚠ MISSING DATA","✓ Complete"))</f>
        <v/>
      </c>
    </row>
    <row r="20" customFormat="false" ht="15" hidden="false" customHeight="true" outlineLevel="0" collapsed="false">
      <c r="A20" s="13"/>
      <c r="B20" s="13"/>
      <c r="C20" s="13"/>
      <c r="D20" s="37"/>
      <c r="E20" s="38"/>
      <c r="F20" s="10" t="str">
        <f aca="false">IF(A20="","",IF((2026-YEAR(D20))&gt;=50,"YES","NO"))</f>
        <v/>
      </c>
      <c r="G20" s="10" t="str">
        <f aca="false">IF(E20="","",IF(E20&gt;145000,"YES","NO"))</f>
        <v/>
      </c>
      <c r="H20" s="39" t="str">
        <f aca="false">IF(A20="","",IF(AND((2026-YEAR(D20))&gt;=60,(2026-YEAR(D20))&lt;=63),11250,7500))</f>
        <v/>
      </c>
      <c r="I20" s="34" t="str">
        <f aca="false">IF(A20="","",IF(AND(F20="YES",G20="YES"),"ROTH REQUIRED","Pre-tax Allowed"))</f>
        <v/>
      </c>
      <c r="J20" s="30" t="str">
        <f aca="false">IF(I20="ROTH REQUIRED","Send notification + Update payroll system",IF(A20="","","No action needed"))</f>
        <v/>
      </c>
      <c r="K20" s="20" t="str">
        <f aca="false">IF(A20="","",IF(OR(B20="",C20="",D20="",E20=""),"⚠ MISSING DATA","✓ Complete"))</f>
        <v/>
      </c>
    </row>
    <row r="21" customFormat="false" ht="15" hidden="false" customHeight="true" outlineLevel="0" collapsed="false">
      <c r="A21" s="13"/>
      <c r="B21" s="13"/>
      <c r="C21" s="13"/>
      <c r="D21" s="37"/>
      <c r="E21" s="38"/>
      <c r="F21" s="10" t="str">
        <f aca="false">IF(A21="","",IF((2026-YEAR(D21))&gt;=50,"YES","NO"))</f>
        <v/>
      </c>
      <c r="G21" s="10" t="str">
        <f aca="false">IF(E21="","",IF(E21&gt;145000,"YES","NO"))</f>
        <v/>
      </c>
      <c r="H21" s="39" t="str">
        <f aca="false">IF(A21="","",IF(AND((2026-YEAR(D21))&gt;=60,(2026-YEAR(D21))&lt;=63),11250,7500))</f>
        <v/>
      </c>
      <c r="I21" s="34" t="str">
        <f aca="false">IF(A21="","",IF(AND(F21="YES",G21="YES"),"ROTH REQUIRED","Pre-tax Allowed"))</f>
        <v/>
      </c>
      <c r="J21" s="30" t="str">
        <f aca="false">IF(I21="ROTH REQUIRED","Send notification + Update payroll system",IF(A21="","","No action needed"))</f>
        <v/>
      </c>
      <c r="K21" s="20" t="str">
        <f aca="false">IF(A21="","",IF(OR(B21="",C21="",D21="",E21=""),"⚠ MISSING DATA","✓ Complete"))</f>
        <v/>
      </c>
    </row>
    <row r="22" customFormat="false" ht="15" hidden="false" customHeight="true" outlineLevel="0" collapsed="false">
      <c r="A22" s="13"/>
      <c r="B22" s="13"/>
      <c r="C22" s="13"/>
      <c r="D22" s="37"/>
      <c r="E22" s="38"/>
      <c r="F22" s="10" t="str">
        <f aca="false">IF(A22="","",IF((2026-YEAR(D22))&gt;=50,"YES","NO"))</f>
        <v/>
      </c>
      <c r="G22" s="10" t="str">
        <f aca="false">IF(E22="","",IF(E22&gt;145000,"YES","NO"))</f>
        <v/>
      </c>
      <c r="H22" s="39" t="str">
        <f aca="false">IF(A22="","",IF(AND((2026-YEAR(D22))&gt;=60,(2026-YEAR(D22))&lt;=63),11250,7500))</f>
        <v/>
      </c>
      <c r="I22" s="34" t="str">
        <f aca="false">IF(A22="","",IF(AND(F22="YES",G22="YES"),"ROTH REQUIRED","Pre-tax Allowed"))</f>
        <v/>
      </c>
      <c r="J22" s="30" t="str">
        <f aca="false">IF(I22="ROTH REQUIRED","Send notification + Update payroll system",IF(A22="","","No action needed"))</f>
        <v/>
      </c>
      <c r="K22" s="20" t="str">
        <f aca="false">IF(A22="","",IF(OR(B22="",C22="",D22="",E22=""),"⚠ MISSING DATA","✓ Complete"))</f>
        <v/>
      </c>
    </row>
    <row r="23" customFormat="false" ht="15" hidden="false" customHeight="true" outlineLevel="0" collapsed="false">
      <c r="A23" s="13"/>
      <c r="B23" s="13"/>
      <c r="C23" s="13"/>
      <c r="D23" s="37"/>
      <c r="E23" s="38"/>
      <c r="F23" s="10" t="str">
        <f aca="false">IF(A23="","",IF((2026-YEAR(D23))&gt;=50,"YES","NO"))</f>
        <v/>
      </c>
      <c r="G23" s="10" t="str">
        <f aca="false">IF(E23="","",IF(E23&gt;145000,"YES","NO"))</f>
        <v/>
      </c>
      <c r="H23" s="39" t="str">
        <f aca="false">IF(A23="","",IF(AND((2026-YEAR(D23))&gt;=60,(2026-YEAR(D23))&lt;=63),11250,7500))</f>
        <v/>
      </c>
      <c r="I23" s="34" t="str">
        <f aca="false">IF(A23="","",IF(AND(F23="YES",G23="YES"),"ROTH REQUIRED","Pre-tax Allowed"))</f>
        <v/>
      </c>
      <c r="J23" s="30" t="str">
        <f aca="false">IF(I23="ROTH REQUIRED","Send notification + Update payroll system",IF(A23="","","No action needed"))</f>
        <v/>
      </c>
      <c r="K23" s="20" t="str">
        <f aca="false">IF(A23="","",IF(OR(B23="",C23="",D23="",E23=""),"⚠ MISSING DATA","✓ Complete"))</f>
        <v/>
      </c>
    </row>
    <row r="24" customFormat="false" ht="15" hidden="false" customHeight="true" outlineLevel="0" collapsed="false">
      <c r="A24" s="13"/>
      <c r="B24" s="13"/>
      <c r="C24" s="13"/>
      <c r="D24" s="37"/>
      <c r="E24" s="38"/>
      <c r="F24" s="10" t="str">
        <f aca="false">IF(A24="","",IF((2026-YEAR(D24))&gt;=50,"YES","NO"))</f>
        <v/>
      </c>
      <c r="G24" s="10" t="str">
        <f aca="false">IF(E24="","",IF(E24&gt;145000,"YES","NO"))</f>
        <v/>
      </c>
      <c r="H24" s="39" t="str">
        <f aca="false">IF(A24="","",IF(AND((2026-YEAR(D24))&gt;=60,(2026-YEAR(D24))&lt;=63),11250,7500))</f>
        <v/>
      </c>
      <c r="I24" s="34" t="str">
        <f aca="false">IF(A24="","",IF(AND(F24="YES",G24="YES"),"ROTH REQUIRED","Pre-tax Allowed"))</f>
        <v/>
      </c>
      <c r="J24" s="30" t="str">
        <f aca="false">IF(I24="ROTH REQUIRED","Send notification + Update payroll system",IF(A24="","","No action needed"))</f>
        <v/>
      </c>
      <c r="K24" s="20" t="str">
        <f aca="false">IF(A24="","",IF(OR(B24="",C24="",D24="",E24=""),"⚠ MISSING DATA","✓ Complete"))</f>
        <v/>
      </c>
    </row>
    <row r="25" customFormat="false" ht="15" hidden="false" customHeight="true" outlineLevel="0" collapsed="false">
      <c r="A25" s="13"/>
      <c r="B25" s="13"/>
      <c r="C25" s="13"/>
      <c r="D25" s="37"/>
      <c r="E25" s="38"/>
      <c r="F25" s="10" t="str">
        <f aca="false">IF(A25="","",IF((2026-YEAR(D25))&gt;=50,"YES","NO"))</f>
        <v/>
      </c>
      <c r="G25" s="10" t="str">
        <f aca="false">IF(E25="","",IF(E25&gt;145000,"YES","NO"))</f>
        <v/>
      </c>
      <c r="H25" s="39" t="str">
        <f aca="false">IF(A25="","",IF(AND((2026-YEAR(D25))&gt;=60,(2026-YEAR(D25))&lt;=63),11250,7500))</f>
        <v/>
      </c>
      <c r="I25" s="34" t="str">
        <f aca="false">IF(A25="","",IF(AND(F25="YES",G25="YES"),"ROTH REQUIRED","Pre-tax Allowed"))</f>
        <v/>
      </c>
      <c r="J25" s="30" t="str">
        <f aca="false">IF(I25="ROTH REQUIRED","Send notification + Update payroll system",IF(A25="","","No action needed"))</f>
        <v/>
      </c>
      <c r="K25" s="20" t="str">
        <f aca="false">IF(A25="","",IF(OR(B25="",C25="",D25="",E25=""),"⚠ MISSING DATA","✓ Complete"))</f>
        <v/>
      </c>
    </row>
    <row r="26" customFormat="false" ht="15" hidden="false" customHeight="true" outlineLevel="0" collapsed="false">
      <c r="A26" s="13"/>
      <c r="B26" s="13"/>
      <c r="C26" s="13"/>
      <c r="D26" s="37"/>
      <c r="E26" s="38"/>
      <c r="F26" s="10" t="str">
        <f aca="false">IF(A26="","",IF((2026-YEAR(D26))&gt;=50,"YES","NO"))</f>
        <v/>
      </c>
      <c r="G26" s="10" t="str">
        <f aca="false">IF(E26="","",IF(E26&gt;145000,"YES","NO"))</f>
        <v/>
      </c>
      <c r="H26" s="39" t="str">
        <f aca="false">IF(A26="","",IF(AND((2026-YEAR(D26))&gt;=60,(2026-YEAR(D26))&lt;=63),11250,7500))</f>
        <v/>
      </c>
      <c r="I26" s="34" t="str">
        <f aca="false">IF(A26="","",IF(AND(F26="YES",G26="YES"),"ROTH REQUIRED","Pre-tax Allowed"))</f>
        <v/>
      </c>
      <c r="J26" s="30" t="str">
        <f aca="false">IF(I26="ROTH REQUIRED","Send notification + Update payroll system",IF(A26="","","No action needed"))</f>
        <v/>
      </c>
      <c r="K26" s="20" t="str">
        <f aca="false">IF(A26="","",IF(OR(B26="",C26="",D26="",E26=""),"⚠ MISSING DATA","✓ Complete"))</f>
        <v/>
      </c>
    </row>
    <row r="27" customFormat="false" ht="15" hidden="false" customHeight="true" outlineLevel="0" collapsed="false">
      <c r="A27" s="13"/>
      <c r="B27" s="13"/>
      <c r="C27" s="13"/>
      <c r="D27" s="37"/>
      <c r="E27" s="38"/>
      <c r="F27" s="10" t="str">
        <f aca="false">IF(A27="","",IF((2026-YEAR(D27))&gt;=50,"YES","NO"))</f>
        <v/>
      </c>
      <c r="G27" s="10" t="str">
        <f aca="false">IF(E27="","",IF(E27&gt;145000,"YES","NO"))</f>
        <v/>
      </c>
      <c r="H27" s="39" t="str">
        <f aca="false">IF(A27="","",IF(AND((2026-YEAR(D27))&gt;=60,(2026-YEAR(D27))&lt;=63),11250,7500))</f>
        <v/>
      </c>
      <c r="I27" s="34" t="str">
        <f aca="false">IF(A27="","",IF(AND(F27="YES",G27="YES"),"ROTH REQUIRED","Pre-tax Allowed"))</f>
        <v/>
      </c>
      <c r="J27" s="30" t="str">
        <f aca="false">IF(I27="ROTH REQUIRED","Send notification + Update payroll system",IF(A27="","","No action needed"))</f>
        <v/>
      </c>
      <c r="K27" s="20" t="str">
        <f aca="false">IF(A27="","",IF(OR(B27="",C27="",D27="",E27=""),"⚠ MISSING DATA","✓ Complete"))</f>
        <v/>
      </c>
    </row>
    <row r="28" customFormat="false" ht="15" hidden="false" customHeight="true" outlineLevel="0" collapsed="false">
      <c r="A28" s="13"/>
      <c r="B28" s="13"/>
      <c r="C28" s="13"/>
      <c r="D28" s="37"/>
      <c r="E28" s="38"/>
      <c r="F28" s="10" t="str">
        <f aca="false">IF(A28="","",IF((2026-YEAR(D28))&gt;=50,"YES","NO"))</f>
        <v/>
      </c>
      <c r="G28" s="10" t="str">
        <f aca="false">IF(E28="","",IF(E28&gt;145000,"YES","NO"))</f>
        <v/>
      </c>
      <c r="H28" s="39" t="str">
        <f aca="false">IF(A28="","",IF(AND((2026-YEAR(D28))&gt;=60,(2026-YEAR(D28))&lt;=63),11250,7500))</f>
        <v/>
      </c>
      <c r="I28" s="34" t="str">
        <f aca="false">IF(A28="","",IF(AND(F28="YES",G28="YES"),"ROTH REQUIRED","Pre-tax Allowed"))</f>
        <v/>
      </c>
      <c r="J28" s="30" t="str">
        <f aca="false">IF(I28="ROTH REQUIRED","Send notification + Update payroll system",IF(A28="","","No action needed"))</f>
        <v/>
      </c>
      <c r="K28" s="20" t="str">
        <f aca="false">IF(A28="","",IF(OR(B28="",C28="",D28="",E28=""),"⚠ MISSING DATA","✓ Complete"))</f>
        <v/>
      </c>
    </row>
    <row r="29" customFormat="false" ht="15" hidden="false" customHeight="true" outlineLevel="0" collapsed="false">
      <c r="A29" s="13"/>
      <c r="B29" s="13"/>
      <c r="C29" s="13"/>
      <c r="D29" s="37"/>
      <c r="E29" s="38"/>
      <c r="F29" s="10" t="str">
        <f aca="false">IF(A29="","",IF((2026-YEAR(D29))&gt;=50,"YES","NO"))</f>
        <v/>
      </c>
      <c r="G29" s="10" t="str">
        <f aca="false">IF(E29="","",IF(E29&gt;145000,"YES","NO"))</f>
        <v/>
      </c>
      <c r="H29" s="39" t="str">
        <f aca="false">IF(A29="","",IF(AND((2026-YEAR(D29))&gt;=60,(2026-YEAR(D29))&lt;=63),11250,7500))</f>
        <v/>
      </c>
      <c r="I29" s="34" t="str">
        <f aca="false">IF(A29="","",IF(AND(F29="YES",G29="YES"),"ROTH REQUIRED","Pre-tax Allowed"))</f>
        <v/>
      </c>
      <c r="J29" s="30" t="str">
        <f aca="false">IF(I29="ROTH REQUIRED","Send notification + Update payroll system",IF(A29="","","No action needed"))</f>
        <v/>
      </c>
      <c r="K29" s="20" t="str">
        <f aca="false">IF(A29="","",IF(OR(B29="",C29="",D29="",E29=""),"⚠ MISSING DATA","✓ Complete"))</f>
        <v/>
      </c>
    </row>
    <row r="30" customFormat="false" ht="15" hidden="false" customHeight="true" outlineLevel="0" collapsed="false">
      <c r="A30" s="13"/>
      <c r="B30" s="13"/>
      <c r="C30" s="13"/>
      <c r="D30" s="37"/>
      <c r="E30" s="38"/>
      <c r="F30" s="10" t="str">
        <f aca="false">IF(A30="","",IF((2026-YEAR(D30))&gt;=50,"YES","NO"))</f>
        <v/>
      </c>
      <c r="G30" s="10" t="str">
        <f aca="false">IF(E30="","",IF(E30&gt;145000,"YES","NO"))</f>
        <v/>
      </c>
      <c r="H30" s="39" t="str">
        <f aca="false">IF(A30="","",IF(AND((2026-YEAR(D30))&gt;=60,(2026-YEAR(D30))&lt;=63),11250,7500))</f>
        <v/>
      </c>
      <c r="I30" s="34" t="str">
        <f aca="false">IF(A30="","",IF(AND(F30="YES",G30="YES"),"ROTH REQUIRED","Pre-tax Allowed"))</f>
        <v/>
      </c>
      <c r="J30" s="30" t="str">
        <f aca="false">IF(I30="ROTH REQUIRED","Send notification + Update payroll system",IF(A30="","","No action needed"))</f>
        <v/>
      </c>
      <c r="K30" s="20" t="str">
        <f aca="false">IF(A30="","",IF(OR(B30="",C30="",D30="",E30=""),"⚠ MISSING DATA","✓ Complete"))</f>
        <v/>
      </c>
    </row>
    <row r="31" customFormat="false" ht="15" hidden="false" customHeight="true" outlineLevel="0" collapsed="false">
      <c r="A31" s="13"/>
      <c r="B31" s="13"/>
      <c r="C31" s="13"/>
      <c r="D31" s="37"/>
      <c r="E31" s="38"/>
      <c r="F31" s="10" t="str">
        <f aca="false">IF(A31="","",IF((2026-YEAR(D31))&gt;=50,"YES","NO"))</f>
        <v/>
      </c>
      <c r="G31" s="10" t="str">
        <f aca="false">IF(E31="","",IF(E31&gt;145000,"YES","NO"))</f>
        <v/>
      </c>
      <c r="H31" s="39" t="str">
        <f aca="false">IF(A31="","",IF(AND((2026-YEAR(D31))&gt;=60,(2026-YEAR(D31))&lt;=63),11250,7500))</f>
        <v/>
      </c>
      <c r="I31" s="34" t="str">
        <f aca="false">IF(A31="","",IF(AND(F31="YES",G31="YES"),"ROTH REQUIRED","Pre-tax Allowed"))</f>
        <v/>
      </c>
      <c r="J31" s="30" t="str">
        <f aca="false">IF(I31="ROTH REQUIRED","Send notification + Update payroll system",IF(A31="","","No action needed"))</f>
        <v/>
      </c>
      <c r="K31" s="20" t="str">
        <f aca="false">IF(A31="","",IF(OR(B31="",C31="",D31="",E31=""),"⚠ MISSING DATA","✓ Complete"))</f>
        <v/>
      </c>
    </row>
    <row r="32" customFormat="false" ht="15" hidden="false" customHeight="true" outlineLevel="0" collapsed="false">
      <c r="A32" s="13"/>
      <c r="B32" s="13"/>
      <c r="C32" s="13"/>
      <c r="D32" s="37"/>
      <c r="E32" s="38"/>
      <c r="F32" s="10" t="str">
        <f aca="false">IF(A32="","",IF((2026-YEAR(D32))&gt;=50,"YES","NO"))</f>
        <v/>
      </c>
      <c r="G32" s="10" t="str">
        <f aca="false">IF(E32="","",IF(E32&gt;145000,"YES","NO"))</f>
        <v/>
      </c>
      <c r="H32" s="39" t="str">
        <f aca="false">IF(A32="","",IF(AND((2026-YEAR(D32))&gt;=60,(2026-YEAR(D32))&lt;=63),11250,7500))</f>
        <v/>
      </c>
      <c r="I32" s="34" t="str">
        <f aca="false">IF(A32="","",IF(AND(F32="YES",G32="YES"),"ROTH REQUIRED","Pre-tax Allowed"))</f>
        <v/>
      </c>
      <c r="J32" s="30" t="str">
        <f aca="false">IF(I32="ROTH REQUIRED","Send notification + Update payroll system",IF(A32="","","No action needed"))</f>
        <v/>
      </c>
      <c r="K32" s="20" t="str">
        <f aca="false">IF(A32="","",IF(OR(B32="",C32="",D32="",E32=""),"⚠ MISSING DATA","✓ Complete"))</f>
        <v/>
      </c>
    </row>
    <row r="33" customFormat="false" ht="15" hidden="false" customHeight="true" outlineLevel="0" collapsed="false">
      <c r="A33" s="13"/>
      <c r="B33" s="13"/>
      <c r="C33" s="13"/>
      <c r="D33" s="37"/>
      <c r="E33" s="38"/>
      <c r="F33" s="10" t="str">
        <f aca="false">IF(A33="","",IF((2026-YEAR(D33))&gt;=50,"YES","NO"))</f>
        <v/>
      </c>
      <c r="G33" s="10" t="str">
        <f aca="false">IF(E33="","",IF(E33&gt;145000,"YES","NO"))</f>
        <v/>
      </c>
      <c r="H33" s="39" t="str">
        <f aca="false">IF(A33="","",IF(AND((2026-YEAR(D33))&gt;=60,(2026-YEAR(D33))&lt;=63),11250,7500))</f>
        <v/>
      </c>
      <c r="I33" s="34" t="str">
        <f aca="false">IF(A33="","",IF(AND(F33="YES",G33="YES"),"ROTH REQUIRED","Pre-tax Allowed"))</f>
        <v/>
      </c>
      <c r="J33" s="30" t="str">
        <f aca="false">IF(I33="ROTH REQUIRED","Send notification + Update payroll system",IF(A33="","","No action needed"))</f>
        <v/>
      </c>
      <c r="K33" s="20" t="str">
        <f aca="false">IF(A33="","",IF(OR(B33="",C33="",D33="",E33=""),"⚠ MISSING DATA","✓ Complete"))</f>
        <v/>
      </c>
    </row>
    <row r="34" customFormat="false" ht="15" hidden="false" customHeight="true" outlineLevel="0" collapsed="false">
      <c r="A34" s="13"/>
      <c r="B34" s="13"/>
      <c r="C34" s="13"/>
      <c r="D34" s="37"/>
      <c r="E34" s="38"/>
      <c r="F34" s="10" t="str">
        <f aca="false">IF(A34="","",IF((2026-YEAR(D34))&gt;=50,"YES","NO"))</f>
        <v/>
      </c>
      <c r="G34" s="10" t="str">
        <f aca="false">IF(E34="","",IF(E34&gt;145000,"YES","NO"))</f>
        <v/>
      </c>
      <c r="H34" s="39" t="str">
        <f aca="false">IF(A34="","",IF(AND((2026-YEAR(D34))&gt;=60,(2026-YEAR(D34))&lt;=63),11250,7500))</f>
        <v/>
      </c>
      <c r="I34" s="34" t="str">
        <f aca="false">IF(A34="","",IF(AND(F34="YES",G34="YES"),"ROTH REQUIRED","Pre-tax Allowed"))</f>
        <v/>
      </c>
      <c r="J34" s="30" t="str">
        <f aca="false">IF(I34="ROTH REQUIRED","Send notification + Update payroll system",IF(A34="","","No action needed"))</f>
        <v/>
      </c>
      <c r="K34" s="20" t="str">
        <f aca="false">IF(A34="","",IF(OR(B34="",C34="",D34="",E34=""),"⚠ MISSING DATA","✓ Complete"))</f>
        <v/>
      </c>
    </row>
    <row r="35" customFormat="false" ht="15" hidden="false" customHeight="true" outlineLevel="0" collapsed="false">
      <c r="A35" s="13"/>
      <c r="B35" s="13"/>
      <c r="C35" s="13"/>
      <c r="D35" s="37"/>
      <c r="E35" s="38"/>
      <c r="F35" s="10" t="str">
        <f aca="false">IF(A35="","",IF((2026-YEAR(D35))&gt;=50,"YES","NO"))</f>
        <v/>
      </c>
      <c r="G35" s="10" t="str">
        <f aca="false">IF(E35="","",IF(E35&gt;145000,"YES","NO"))</f>
        <v/>
      </c>
      <c r="H35" s="39" t="str">
        <f aca="false">IF(A35="","",IF(AND((2026-YEAR(D35))&gt;=60,(2026-YEAR(D35))&lt;=63),11250,7500))</f>
        <v/>
      </c>
      <c r="I35" s="34" t="str">
        <f aca="false">IF(A35="","",IF(AND(F35="YES",G35="YES"),"ROTH REQUIRED","Pre-tax Allowed"))</f>
        <v/>
      </c>
      <c r="J35" s="30" t="str">
        <f aca="false">IF(I35="ROTH REQUIRED","Send notification + Update payroll system",IF(A35="","","No action needed"))</f>
        <v/>
      </c>
      <c r="K35" s="20" t="str">
        <f aca="false">IF(A35="","",IF(OR(B35="",C35="",D35="",E35=""),"⚠ MISSING DATA","✓ Complete"))</f>
        <v/>
      </c>
    </row>
    <row r="36" customFormat="false" ht="15" hidden="false" customHeight="true" outlineLevel="0" collapsed="false">
      <c r="A36" s="13"/>
      <c r="B36" s="13"/>
      <c r="C36" s="13"/>
      <c r="D36" s="37"/>
      <c r="E36" s="38"/>
      <c r="F36" s="10" t="str">
        <f aca="false">IF(A36="","",IF((2026-YEAR(D36))&gt;=50,"YES","NO"))</f>
        <v/>
      </c>
      <c r="G36" s="10" t="str">
        <f aca="false">IF(E36="","",IF(E36&gt;145000,"YES","NO"))</f>
        <v/>
      </c>
      <c r="H36" s="39" t="str">
        <f aca="false">IF(A36="","",IF(AND((2026-YEAR(D36))&gt;=60,(2026-YEAR(D36))&lt;=63),11250,7500))</f>
        <v/>
      </c>
      <c r="I36" s="34" t="str">
        <f aca="false">IF(A36="","",IF(AND(F36="YES",G36="YES"),"ROTH REQUIRED","Pre-tax Allowed"))</f>
        <v/>
      </c>
      <c r="J36" s="30" t="str">
        <f aca="false">IF(I36="ROTH REQUIRED","Send notification + Update payroll system",IF(A36="","","No action needed"))</f>
        <v/>
      </c>
      <c r="K36" s="20" t="str">
        <f aca="false">IF(A36="","",IF(OR(B36="",C36="",D36="",E36=""),"⚠ MISSING DATA","✓ Complete"))</f>
        <v/>
      </c>
    </row>
    <row r="37" customFormat="false" ht="15" hidden="false" customHeight="true" outlineLevel="0" collapsed="false">
      <c r="A37" s="13"/>
      <c r="B37" s="13"/>
      <c r="C37" s="13"/>
      <c r="D37" s="37"/>
      <c r="E37" s="38"/>
      <c r="F37" s="10" t="str">
        <f aca="false">IF(A37="","",IF((2026-YEAR(D37))&gt;=50,"YES","NO"))</f>
        <v/>
      </c>
      <c r="G37" s="10" t="str">
        <f aca="false">IF(E37="","",IF(E37&gt;145000,"YES","NO"))</f>
        <v/>
      </c>
      <c r="H37" s="39" t="str">
        <f aca="false">IF(A37="","",IF(AND((2026-YEAR(D37))&gt;=60,(2026-YEAR(D37))&lt;=63),11250,7500))</f>
        <v/>
      </c>
      <c r="I37" s="34" t="str">
        <f aca="false">IF(A37="","",IF(AND(F37="YES",G37="YES"),"ROTH REQUIRED","Pre-tax Allowed"))</f>
        <v/>
      </c>
      <c r="J37" s="30" t="str">
        <f aca="false">IF(I37="ROTH REQUIRED","Send notification + Update payroll system",IF(A37="","","No action needed"))</f>
        <v/>
      </c>
      <c r="K37" s="20" t="str">
        <f aca="false">IF(A37="","",IF(OR(B37="",C37="",D37="",E37=""),"⚠ MISSING DATA","✓ Complete"))</f>
        <v/>
      </c>
    </row>
    <row r="38" customFormat="false" ht="15" hidden="false" customHeight="true" outlineLevel="0" collapsed="false">
      <c r="A38" s="13"/>
      <c r="B38" s="13"/>
      <c r="C38" s="13"/>
      <c r="D38" s="37"/>
      <c r="E38" s="38"/>
      <c r="F38" s="10" t="str">
        <f aca="false">IF(A38="","",IF((2026-YEAR(D38))&gt;=50,"YES","NO"))</f>
        <v/>
      </c>
      <c r="G38" s="10" t="str">
        <f aca="false">IF(E38="","",IF(E38&gt;145000,"YES","NO"))</f>
        <v/>
      </c>
      <c r="H38" s="39" t="str">
        <f aca="false">IF(A38="","",IF(AND((2026-YEAR(D38))&gt;=60,(2026-YEAR(D38))&lt;=63),11250,7500))</f>
        <v/>
      </c>
      <c r="I38" s="34" t="str">
        <f aca="false">IF(A38="","",IF(AND(F38="YES",G38="YES"),"ROTH REQUIRED","Pre-tax Allowed"))</f>
        <v/>
      </c>
      <c r="J38" s="30" t="str">
        <f aca="false">IF(I38="ROTH REQUIRED","Send notification + Update payroll system",IF(A38="","","No action needed"))</f>
        <v/>
      </c>
      <c r="K38" s="20" t="str">
        <f aca="false">IF(A38="","",IF(OR(B38="",C38="",D38="",E38=""),"⚠ MISSING DATA","✓ Complete"))</f>
        <v/>
      </c>
    </row>
    <row r="39" customFormat="false" ht="15" hidden="false" customHeight="true" outlineLevel="0" collapsed="false">
      <c r="A39" s="13"/>
      <c r="B39" s="13"/>
      <c r="C39" s="13"/>
      <c r="D39" s="37"/>
      <c r="E39" s="38"/>
      <c r="F39" s="10" t="str">
        <f aca="false">IF(A39="","",IF((2026-YEAR(D39))&gt;=50,"YES","NO"))</f>
        <v/>
      </c>
      <c r="G39" s="10" t="str">
        <f aca="false">IF(E39="","",IF(E39&gt;145000,"YES","NO"))</f>
        <v/>
      </c>
      <c r="H39" s="39" t="str">
        <f aca="false">IF(A39="","",IF(AND((2026-YEAR(D39))&gt;=60,(2026-YEAR(D39))&lt;=63),11250,7500))</f>
        <v/>
      </c>
      <c r="I39" s="34" t="str">
        <f aca="false">IF(A39="","",IF(AND(F39="YES",G39="YES"),"ROTH REQUIRED","Pre-tax Allowed"))</f>
        <v/>
      </c>
      <c r="J39" s="30" t="str">
        <f aca="false">IF(I39="ROTH REQUIRED","Send notification + Update payroll system",IF(A39="","","No action needed"))</f>
        <v/>
      </c>
      <c r="K39" s="20" t="str">
        <f aca="false">IF(A39="","",IF(OR(B39="",C39="",D39="",E39=""),"⚠ MISSING DATA","✓ Complete"))</f>
        <v/>
      </c>
    </row>
    <row r="40" customFormat="false" ht="15" hidden="false" customHeight="true" outlineLevel="0" collapsed="false">
      <c r="A40" s="13"/>
      <c r="B40" s="13"/>
      <c r="C40" s="13"/>
      <c r="D40" s="37"/>
      <c r="E40" s="38"/>
      <c r="F40" s="10" t="str">
        <f aca="false">IF(A40="","",IF((2026-YEAR(D40))&gt;=50,"YES","NO"))</f>
        <v/>
      </c>
      <c r="G40" s="10" t="str">
        <f aca="false">IF(E40="","",IF(E40&gt;145000,"YES","NO"))</f>
        <v/>
      </c>
      <c r="H40" s="39" t="str">
        <f aca="false">IF(A40="","",IF(AND((2026-YEAR(D40))&gt;=60,(2026-YEAR(D40))&lt;=63),11250,7500))</f>
        <v/>
      </c>
      <c r="I40" s="34" t="str">
        <f aca="false">IF(A40="","",IF(AND(F40="YES",G40="YES"),"ROTH REQUIRED","Pre-tax Allowed"))</f>
        <v/>
      </c>
      <c r="J40" s="30" t="str">
        <f aca="false">IF(I40="ROTH REQUIRED","Send notification + Update payroll system",IF(A40="","","No action needed"))</f>
        <v/>
      </c>
      <c r="K40" s="20" t="str">
        <f aca="false">IF(A40="","",IF(OR(B40="",C40="",D40="",E40=""),"⚠ MISSING DATA","✓ Complete"))</f>
        <v/>
      </c>
    </row>
    <row r="41" customFormat="false" ht="15" hidden="false" customHeight="true" outlineLevel="0" collapsed="false">
      <c r="A41" s="13"/>
      <c r="B41" s="13"/>
      <c r="C41" s="13"/>
      <c r="D41" s="37"/>
      <c r="E41" s="38"/>
      <c r="F41" s="10" t="str">
        <f aca="false">IF(A41="","",IF((2026-YEAR(D41))&gt;=50,"YES","NO"))</f>
        <v/>
      </c>
      <c r="G41" s="10" t="str">
        <f aca="false">IF(E41="","",IF(E41&gt;145000,"YES","NO"))</f>
        <v/>
      </c>
      <c r="H41" s="39" t="str">
        <f aca="false">IF(A41="","",IF(AND((2026-YEAR(D41))&gt;=60,(2026-YEAR(D41))&lt;=63),11250,7500))</f>
        <v/>
      </c>
      <c r="I41" s="34" t="str">
        <f aca="false">IF(A41="","",IF(AND(F41="YES",G41="YES"),"ROTH REQUIRED","Pre-tax Allowed"))</f>
        <v/>
      </c>
      <c r="J41" s="30" t="str">
        <f aca="false">IF(I41="ROTH REQUIRED","Send notification + Update payroll system",IF(A41="","","No action needed"))</f>
        <v/>
      </c>
      <c r="K41" s="20" t="str">
        <f aca="false">IF(A41="","",IF(OR(B41="",C41="",D41="",E41=""),"⚠ MISSING DATA","✓ Complete"))</f>
        <v/>
      </c>
    </row>
    <row r="42" customFormat="false" ht="15" hidden="false" customHeight="true" outlineLevel="0" collapsed="false">
      <c r="A42" s="13"/>
      <c r="B42" s="13"/>
      <c r="C42" s="13"/>
      <c r="D42" s="37"/>
      <c r="E42" s="38"/>
      <c r="F42" s="10" t="str">
        <f aca="false">IF(A42="","",IF((2026-YEAR(D42))&gt;=50,"YES","NO"))</f>
        <v/>
      </c>
      <c r="G42" s="10" t="str">
        <f aca="false">IF(E42="","",IF(E42&gt;145000,"YES","NO"))</f>
        <v/>
      </c>
      <c r="H42" s="39" t="str">
        <f aca="false">IF(A42="","",IF(AND((2026-YEAR(D42))&gt;=60,(2026-YEAR(D42))&lt;=63),11250,7500))</f>
        <v/>
      </c>
      <c r="I42" s="34" t="str">
        <f aca="false">IF(A42="","",IF(AND(F42="YES",G42="YES"),"ROTH REQUIRED","Pre-tax Allowed"))</f>
        <v/>
      </c>
      <c r="J42" s="30" t="str">
        <f aca="false">IF(I42="ROTH REQUIRED","Send notification + Update payroll system",IF(A42="","","No action needed"))</f>
        <v/>
      </c>
      <c r="K42" s="20" t="str">
        <f aca="false">IF(A42="","",IF(OR(B42="",C42="",D42="",E42=""),"⚠ MISSING DATA","✓ Complete"))</f>
        <v/>
      </c>
    </row>
    <row r="43" customFormat="false" ht="15" hidden="false" customHeight="true" outlineLevel="0" collapsed="false">
      <c r="A43" s="13"/>
      <c r="B43" s="13"/>
      <c r="C43" s="13"/>
      <c r="D43" s="37"/>
      <c r="E43" s="38"/>
      <c r="F43" s="10" t="str">
        <f aca="false">IF(A43="","",IF((2026-YEAR(D43))&gt;=50,"YES","NO"))</f>
        <v/>
      </c>
      <c r="G43" s="10" t="str">
        <f aca="false">IF(E43="","",IF(E43&gt;145000,"YES","NO"))</f>
        <v/>
      </c>
      <c r="H43" s="39" t="str">
        <f aca="false">IF(A43="","",IF(AND((2026-YEAR(D43))&gt;=60,(2026-YEAR(D43))&lt;=63),11250,7500))</f>
        <v/>
      </c>
      <c r="I43" s="34" t="str">
        <f aca="false">IF(A43="","",IF(AND(F43="YES",G43="YES"),"ROTH REQUIRED","Pre-tax Allowed"))</f>
        <v/>
      </c>
      <c r="J43" s="30" t="str">
        <f aca="false">IF(I43="ROTH REQUIRED","Send notification + Update payroll system",IF(A43="","","No action needed"))</f>
        <v/>
      </c>
      <c r="K43" s="20" t="str">
        <f aca="false">IF(A43="","",IF(OR(B43="",C43="",D43="",E43=""),"⚠ MISSING DATA","✓ Complete"))</f>
        <v/>
      </c>
    </row>
    <row r="44" customFormat="false" ht="15" hidden="false" customHeight="true" outlineLevel="0" collapsed="false">
      <c r="A44" s="13"/>
      <c r="B44" s="13"/>
      <c r="C44" s="13"/>
      <c r="D44" s="37"/>
      <c r="E44" s="38"/>
      <c r="F44" s="10" t="str">
        <f aca="false">IF(A44="","",IF((2026-YEAR(D44))&gt;=50,"YES","NO"))</f>
        <v/>
      </c>
      <c r="G44" s="10" t="str">
        <f aca="false">IF(E44="","",IF(E44&gt;145000,"YES","NO"))</f>
        <v/>
      </c>
      <c r="H44" s="39" t="str">
        <f aca="false">IF(A44="","",IF(AND((2026-YEAR(D44))&gt;=60,(2026-YEAR(D44))&lt;=63),11250,7500))</f>
        <v/>
      </c>
      <c r="I44" s="34" t="str">
        <f aca="false">IF(A44="","",IF(AND(F44="YES",G44="YES"),"ROTH REQUIRED","Pre-tax Allowed"))</f>
        <v/>
      </c>
      <c r="J44" s="30" t="str">
        <f aca="false">IF(I44="ROTH REQUIRED","Send notification + Update payroll system",IF(A44="","","No action needed"))</f>
        <v/>
      </c>
      <c r="K44" s="20" t="str">
        <f aca="false">IF(A44="","",IF(OR(B44="",C44="",D44="",E44=""),"⚠ MISSING DATA","✓ Complete"))</f>
        <v/>
      </c>
    </row>
    <row r="45" customFormat="false" ht="15" hidden="false" customHeight="true" outlineLevel="0" collapsed="false">
      <c r="A45" s="13"/>
      <c r="B45" s="13"/>
      <c r="C45" s="13"/>
      <c r="D45" s="37"/>
      <c r="E45" s="38"/>
      <c r="F45" s="10" t="str">
        <f aca="false">IF(A45="","",IF((2026-YEAR(D45))&gt;=50,"YES","NO"))</f>
        <v/>
      </c>
      <c r="G45" s="10" t="str">
        <f aca="false">IF(E45="","",IF(E45&gt;145000,"YES","NO"))</f>
        <v/>
      </c>
      <c r="H45" s="39" t="str">
        <f aca="false">IF(A45="","",IF(AND((2026-YEAR(D45))&gt;=60,(2026-YEAR(D45))&lt;=63),11250,7500))</f>
        <v/>
      </c>
      <c r="I45" s="34" t="str">
        <f aca="false">IF(A45="","",IF(AND(F45="YES",G45="YES"),"ROTH REQUIRED","Pre-tax Allowed"))</f>
        <v/>
      </c>
      <c r="J45" s="30" t="str">
        <f aca="false">IF(I45="ROTH REQUIRED","Send notification + Update payroll system",IF(A45="","","No action needed"))</f>
        <v/>
      </c>
      <c r="K45" s="20" t="str">
        <f aca="false">IF(A45="","",IF(OR(B45="",C45="",D45="",E45=""),"⚠ MISSING DATA","✓ Complete"))</f>
        <v/>
      </c>
    </row>
    <row r="46" customFormat="false" ht="15" hidden="false" customHeight="true" outlineLevel="0" collapsed="false">
      <c r="A46" s="13"/>
      <c r="B46" s="13"/>
      <c r="C46" s="13"/>
      <c r="D46" s="37"/>
      <c r="E46" s="38"/>
      <c r="F46" s="10" t="str">
        <f aca="false">IF(A46="","",IF((2026-YEAR(D46))&gt;=50,"YES","NO"))</f>
        <v/>
      </c>
      <c r="G46" s="10" t="str">
        <f aca="false">IF(E46="","",IF(E46&gt;145000,"YES","NO"))</f>
        <v/>
      </c>
      <c r="H46" s="39" t="str">
        <f aca="false">IF(A46="","",IF(AND((2026-YEAR(D46))&gt;=60,(2026-YEAR(D46))&lt;=63),11250,7500))</f>
        <v/>
      </c>
      <c r="I46" s="34" t="str">
        <f aca="false">IF(A46="","",IF(AND(F46="YES",G46="YES"),"ROTH REQUIRED","Pre-tax Allowed"))</f>
        <v/>
      </c>
      <c r="J46" s="30" t="str">
        <f aca="false">IF(I46="ROTH REQUIRED","Send notification + Update payroll system",IF(A46="","","No action needed"))</f>
        <v/>
      </c>
      <c r="K46" s="20" t="str">
        <f aca="false">IF(A46="","",IF(OR(B46="",C46="",D46="",E46=""),"⚠ MISSING DATA","✓ Complete"))</f>
        <v/>
      </c>
    </row>
    <row r="47" customFormat="false" ht="15" hidden="false" customHeight="true" outlineLevel="0" collapsed="false">
      <c r="A47" s="13"/>
      <c r="B47" s="13"/>
      <c r="C47" s="13"/>
      <c r="D47" s="37"/>
      <c r="E47" s="38"/>
      <c r="F47" s="10" t="str">
        <f aca="false">IF(A47="","",IF((2026-YEAR(D47))&gt;=50,"YES","NO"))</f>
        <v/>
      </c>
      <c r="G47" s="10" t="str">
        <f aca="false">IF(E47="","",IF(E47&gt;145000,"YES","NO"))</f>
        <v/>
      </c>
      <c r="H47" s="39" t="str">
        <f aca="false">IF(A47="","",IF(AND((2026-YEAR(D47))&gt;=60,(2026-YEAR(D47))&lt;=63),11250,7500))</f>
        <v/>
      </c>
      <c r="I47" s="34" t="str">
        <f aca="false">IF(A47="","",IF(AND(F47="YES",G47="YES"),"ROTH REQUIRED","Pre-tax Allowed"))</f>
        <v/>
      </c>
      <c r="J47" s="30" t="str">
        <f aca="false">IF(I47="ROTH REQUIRED","Send notification + Update payroll system",IF(A47="","","No action needed"))</f>
        <v/>
      </c>
      <c r="K47" s="20" t="str">
        <f aca="false">IF(A47="","",IF(OR(B47="",C47="",D47="",E47=""),"⚠ MISSING DATA","✓ Complete"))</f>
        <v/>
      </c>
    </row>
    <row r="48" customFormat="false" ht="15" hidden="false" customHeight="true" outlineLevel="0" collapsed="false">
      <c r="A48" s="13"/>
      <c r="B48" s="13"/>
      <c r="C48" s="13"/>
      <c r="D48" s="37"/>
      <c r="E48" s="38"/>
      <c r="F48" s="10" t="str">
        <f aca="false">IF(A48="","",IF((2026-YEAR(D48))&gt;=50,"YES","NO"))</f>
        <v/>
      </c>
      <c r="G48" s="10" t="str">
        <f aca="false">IF(E48="","",IF(E48&gt;145000,"YES","NO"))</f>
        <v/>
      </c>
      <c r="H48" s="39" t="str">
        <f aca="false">IF(A48="","",IF(AND((2026-YEAR(D48))&gt;=60,(2026-YEAR(D48))&lt;=63),11250,7500))</f>
        <v/>
      </c>
      <c r="I48" s="34" t="str">
        <f aca="false">IF(A48="","",IF(AND(F48="YES",G48="YES"),"ROTH REQUIRED","Pre-tax Allowed"))</f>
        <v/>
      </c>
      <c r="J48" s="30" t="str">
        <f aca="false">IF(I48="ROTH REQUIRED","Send notification + Update payroll system",IF(A48="","","No action needed"))</f>
        <v/>
      </c>
      <c r="K48" s="20" t="str">
        <f aca="false">IF(A48="","",IF(OR(B48="",C48="",D48="",E48=""),"⚠ MISSING DATA","✓ Complete"))</f>
        <v/>
      </c>
    </row>
    <row r="49" customFormat="false" ht="15" hidden="false" customHeight="true" outlineLevel="0" collapsed="false">
      <c r="A49" s="13"/>
      <c r="B49" s="13"/>
      <c r="C49" s="13"/>
      <c r="D49" s="37"/>
      <c r="E49" s="38"/>
      <c r="F49" s="10" t="str">
        <f aca="false">IF(A49="","",IF((2026-YEAR(D49))&gt;=50,"YES","NO"))</f>
        <v/>
      </c>
      <c r="G49" s="10" t="str">
        <f aca="false">IF(E49="","",IF(E49&gt;145000,"YES","NO"))</f>
        <v/>
      </c>
      <c r="H49" s="39" t="str">
        <f aca="false">IF(A49="","",IF(AND((2026-YEAR(D49))&gt;=60,(2026-YEAR(D49))&lt;=63),11250,7500))</f>
        <v/>
      </c>
      <c r="I49" s="34" t="str">
        <f aca="false">IF(A49="","",IF(AND(F49="YES",G49="YES"),"ROTH REQUIRED","Pre-tax Allowed"))</f>
        <v/>
      </c>
      <c r="J49" s="30" t="str">
        <f aca="false">IF(I49="ROTH REQUIRED","Send notification + Update payroll system",IF(A49="","","No action needed"))</f>
        <v/>
      </c>
      <c r="K49" s="20" t="str">
        <f aca="false">IF(A49="","",IF(OR(B49="",C49="",D49="",E49=""),"⚠ MISSING DATA","✓ Complete"))</f>
        <v/>
      </c>
    </row>
    <row r="50" customFormat="false" ht="15" hidden="false" customHeight="true" outlineLevel="0" collapsed="false">
      <c r="A50" s="13"/>
      <c r="B50" s="13"/>
      <c r="C50" s="13"/>
      <c r="D50" s="37"/>
      <c r="E50" s="38"/>
      <c r="F50" s="10" t="str">
        <f aca="false">IF(A50="","",IF((2026-YEAR(D50))&gt;=50,"YES","NO"))</f>
        <v/>
      </c>
      <c r="G50" s="10" t="str">
        <f aca="false">IF(E50="","",IF(E50&gt;145000,"YES","NO"))</f>
        <v/>
      </c>
      <c r="H50" s="39" t="str">
        <f aca="false">IF(A50="","",IF(AND((2026-YEAR(D50))&gt;=60,(2026-YEAR(D50))&lt;=63),11250,7500))</f>
        <v/>
      </c>
      <c r="I50" s="34" t="str">
        <f aca="false">IF(A50="","",IF(AND(F50="YES",G50="YES"),"ROTH REQUIRED","Pre-tax Allowed"))</f>
        <v/>
      </c>
      <c r="J50" s="30" t="str">
        <f aca="false">IF(I50="ROTH REQUIRED","Send notification + Update payroll system",IF(A50="","","No action needed"))</f>
        <v/>
      </c>
      <c r="K50" s="20" t="str">
        <f aca="false">IF(A50="","",IF(OR(B50="",C50="",D50="",E50=""),"⚠ MISSING DATA","✓ Complete"))</f>
        <v/>
      </c>
    </row>
    <row r="51" customFormat="false" ht="15" hidden="false" customHeight="true" outlineLevel="0" collapsed="false">
      <c r="A51" s="13"/>
      <c r="B51" s="13"/>
      <c r="C51" s="13"/>
      <c r="D51" s="37"/>
      <c r="E51" s="38"/>
      <c r="F51" s="10" t="str">
        <f aca="false">IF(A51="","",IF((2026-YEAR(D51))&gt;=50,"YES","NO"))</f>
        <v/>
      </c>
      <c r="G51" s="10" t="str">
        <f aca="false">IF(E51="","",IF(E51&gt;145000,"YES","NO"))</f>
        <v/>
      </c>
      <c r="H51" s="39" t="str">
        <f aca="false">IF(A51="","",IF(AND((2026-YEAR(D51))&gt;=60,(2026-YEAR(D51))&lt;=63),11250,7500))</f>
        <v/>
      </c>
      <c r="I51" s="34" t="str">
        <f aca="false">IF(A51="","",IF(AND(F51="YES",G51="YES"),"ROTH REQUIRED","Pre-tax Allowed"))</f>
        <v/>
      </c>
      <c r="J51" s="30" t="str">
        <f aca="false">IF(I51="ROTH REQUIRED","Send notification + Update payroll system",IF(A51="","","No action needed"))</f>
        <v/>
      </c>
      <c r="K51" s="20" t="str">
        <f aca="false">IF(A51="","",IF(OR(B51="",C51="",D51="",E51=""),"⚠ MISSING DATA","✓ Complete"))</f>
        <v/>
      </c>
    </row>
    <row r="52" customFormat="false" ht="15" hidden="false" customHeight="true" outlineLevel="0" collapsed="false">
      <c r="A52" s="13"/>
      <c r="B52" s="13"/>
      <c r="C52" s="13"/>
      <c r="D52" s="37"/>
      <c r="E52" s="38"/>
      <c r="F52" s="10" t="str">
        <f aca="false">IF(A52="","",IF((2026-YEAR(D52))&gt;=50,"YES","NO"))</f>
        <v/>
      </c>
      <c r="G52" s="10" t="str">
        <f aca="false">IF(E52="","",IF(E52&gt;145000,"YES","NO"))</f>
        <v/>
      </c>
      <c r="H52" s="39" t="str">
        <f aca="false">IF(A52="","",IF(AND((2026-YEAR(D52))&gt;=60,(2026-YEAR(D52))&lt;=63),11250,7500))</f>
        <v/>
      </c>
      <c r="I52" s="34" t="str">
        <f aca="false">IF(A52="","",IF(AND(F52="YES",G52="YES"),"ROTH REQUIRED","Pre-tax Allowed"))</f>
        <v/>
      </c>
      <c r="J52" s="30" t="str">
        <f aca="false">IF(I52="ROTH REQUIRED","Send notification + Update payroll system",IF(A52="","","No action needed"))</f>
        <v/>
      </c>
      <c r="K52" s="20" t="str">
        <f aca="false">IF(A52="","",IF(OR(B52="",C52="",D52="",E52=""),"⚠ MISSING DATA","✓ Complete"))</f>
        <v/>
      </c>
    </row>
    <row r="53" customFormat="false" ht="15" hidden="false" customHeight="true" outlineLevel="0" collapsed="false">
      <c r="A53" s="13"/>
      <c r="B53" s="13"/>
      <c r="C53" s="13"/>
      <c r="D53" s="37"/>
      <c r="E53" s="38"/>
      <c r="F53" s="10" t="str">
        <f aca="false">IF(A53="","",IF((2026-YEAR(D53))&gt;=50,"YES","NO"))</f>
        <v/>
      </c>
      <c r="G53" s="10" t="str">
        <f aca="false">IF(E53="","",IF(E53&gt;145000,"YES","NO"))</f>
        <v/>
      </c>
      <c r="H53" s="39" t="str">
        <f aca="false">IF(A53="","",IF(AND((2026-YEAR(D53))&gt;=60,(2026-YEAR(D53))&lt;=63),11250,7500))</f>
        <v/>
      </c>
      <c r="I53" s="34" t="str">
        <f aca="false">IF(A53="","",IF(AND(F53="YES",G53="YES"),"ROTH REQUIRED","Pre-tax Allowed"))</f>
        <v/>
      </c>
      <c r="J53" s="30" t="str">
        <f aca="false">IF(I53="ROTH REQUIRED","Send notification + Update payroll system",IF(A53="","","No action needed"))</f>
        <v/>
      </c>
      <c r="K53" s="20" t="str">
        <f aca="false">IF(A53="","",IF(OR(B53="",C53="",D53="",E53=""),"⚠ MISSING DATA","✓ Complete"))</f>
        <v/>
      </c>
    </row>
    <row r="54" customFormat="false" ht="15" hidden="false" customHeight="true" outlineLevel="0" collapsed="false">
      <c r="A54" s="13"/>
      <c r="B54" s="13"/>
      <c r="C54" s="13"/>
      <c r="D54" s="37"/>
      <c r="E54" s="38"/>
      <c r="F54" s="10" t="str">
        <f aca="false">IF(A54="","",IF((2026-YEAR(D54))&gt;=50,"YES","NO"))</f>
        <v/>
      </c>
      <c r="G54" s="10" t="str">
        <f aca="false">IF(E54="","",IF(E54&gt;145000,"YES","NO"))</f>
        <v/>
      </c>
      <c r="H54" s="39" t="str">
        <f aca="false">IF(A54="","",IF(AND((2026-YEAR(D54))&gt;=60,(2026-YEAR(D54))&lt;=63),11250,7500))</f>
        <v/>
      </c>
      <c r="I54" s="34" t="str">
        <f aca="false">IF(A54="","",IF(AND(F54="YES",G54="YES"),"ROTH REQUIRED","Pre-tax Allowed"))</f>
        <v/>
      </c>
      <c r="J54" s="30" t="str">
        <f aca="false">IF(I54="ROTH REQUIRED","Send notification + Update payroll system",IF(A54="","","No action needed"))</f>
        <v/>
      </c>
      <c r="K54" s="20" t="str">
        <f aca="false">IF(A54="","",IF(OR(B54="",C54="",D54="",E54=""),"⚠ MISSING DATA","✓ Complete"))</f>
        <v/>
      </c>
    </row>
    <row r="55" customFormat="false" ht="15" hidden="false" customHeight="true" outlineLevel="0" collapsed="false">
      <c r="A55" s="13"/>
      <c r="B55" s="13"/>
      <c r="C55" s="13"/>
      <c r="D55" s="37"/>
      <c r="E55" s="38"/>
      <c r="F55" s="10" t="str">
        <f aca="false">IF(A55="","",IF((2026-YEAR(D55))&gt;=50,"YES","NO"))</f>
        <v/>
      </c>
      <c r="G55" s="10" t="str">
        <f aca="false">IF(E55="","",IF(E55&gt;145000,"YES","NO"))</f>
        <v/>
      </c>
      <c r="H55" s="39" t="str">
        <f aca="false">IF(A55="","",IF(AND((2026-YEAR(D55))&gt;=60,(2026-YEAR(D55))&lt;=63),11250,7500))</f>
        <v/>
      </c>
      <c r="I55" s="34" t="str">
        <f aca="false">IF(A55="","",IF(AND(F55="YES",G55="YES"),"ROTH REQUIRED","Pre-tax Allowed"))</f>
        <v/>
      </c>
      <c r="J55" s="30" t="str">
        <f aca="false">IF(I55="ROTH REQUIRED","Send notification + Update payroll system",IF(A55="","","No action needed"))</f>
        <v/>
      </c>
      <c r="K55" s="20" t="str">
        <f aca="false">IF(A55="","",IF(OR(B55="",C55="",D55="",E55=""),"⚠ MISSING DATA","✓ Complete"))</f>
        <v/>
      </c>
    </row>
    <row r="56" customFormat="false" ht="15" hidden="false" customHeight="true" outlineLevel="0" collapsed="false">
      <c r="A56" s="13"/>
      <c r="B56" s="13"/>
      <c r="C56" s="13"/>
      <c r="D56" s="37"/>
      <c r="E56" s="38"/>
      <c r="F56" s="10" t="str">
        <f aca="false">IF(A56="","",IF((2026-YEAR(D56))&gt;=50,"YES","NO"))</f>
        <v/>
      </c>
      <c r="G56" s="10" t="str">
        <f aca="false">IF(E56="","",IF(E56&gt;145000,"YES","NO"))</f>
        <v/>
      </c>
      <c r="H56" s="39" t="str">
        <f aca="false">IF(A56="","",IF(AND((2026-YEAR(D56))&gt;=60,(2026-YEAR(D56))&lt;=63),11250,7500))</f>
        <v/>
      </c>
      <c r="I56" s="34" t="str">
        <f aca="false">IF(A56="","",IF(AND(F56="YES",G56="YES"),"ROTH REQUIRED","Pre-tax Allowed"))</f>
        <v/>
      </c>
      <c r="J56" s="30" t="str">
        <f aca="false">IF(I56="ROTH REQUIRED","Send notification + Update payroll system",IF(A56="","","No action needed"))</f>
        <v/>
      </c>
      <c r="K56" s="20" t="str">
        <f aca="false">IF(A56="","",IF(OR(B56="",C56="",D56="",E56=""),"⚠ MISSING DATA","✓ Complete"))</f>
        <v/>
      </c>
    </row>
    <row r="57" customFormat="false" ht="15" hidden="false" customHeight="true" outlineLevel="0" collapsed="false">
      <c r="A57" s="13"/>
      <c r="B57" s="13"/>
      <c r="C57" s="13"/>
      <c r="D57" s="37"/>
      <c r="E57" s="38"/>
      <c r="F57" s="10" t="str">
        <f aca="false">IF(A57="","",IF((2026-YEAR(D57))&gt;=50,"YES","NO"))</f>
        <v/>
      </c>
      <c r="G57" s="10" t="str">
        <f aca="false">IF(E57="","",IF(E57&gt;145000,"YES","NO"))</f>
        <v/>
      </c>
      <c r="H57" s="39" t="str">
        <f aca="false">IF(A57="","",IF(AND((2026-YEAR(D57))&gt;=60,(2026-YEAR(D57))&lt;=63),11250,7500))</f>
        <v/>
      </c>
      <c r="I57" s="34" t="str">
        <f aca="false">IF(A57="","",IF(AND(F57="YES",G57="YES"),"ROTH REQUIRED","Pre-tax Allowed"))</f>
        <v/>
      </c>
      <c r="J57" s="30" t="str">
        <f aca="false">IF(I57="ROTH REQUIRED","Send notification + Update payroll system",IF(A57="","","No action needed"))</f>
        <v/>
      </c>
      <c r="K57" s="20" t="str">
        <f aca="false">IF(A57="","",IF(OR(B57="",C57="",D57="",E57=""),"⚠ MISSING DATA","✓ Complete"))</f>
        <v/>
      </c>
    </row>
    <row r="58" customFormat="false" ht="15" hidden="false" customHeight="true" outlineLevel="0" collapsed="false">
      <c r="A58" s="13"/>
      <c r="B58" s="13"/>
      <c r="C58" s="13"/>
      <c r="D58" s="37"/>
      <c r="E58" s="38"/>
      <c r="F58" s="10" t="str">
        <f aca="false">IF(A58="","",IF((2026-YEAR(D58))&gt;=50,"YES","NO"))</f>
        <v/>
      </c>
      <c r="G58" s="10" t="str">
        <f aca="false">IF(E58="","",IF(E58&gt;145000,"YES","NO"))</f>
        <v/>
      </c>
      <c r="H58" s="39" t="str">
        <f aca="false">IF(A58="","",IF(AND((2026-YEAR(D58))&gt;=60,(2026-YEAR(D58))&lt;=63),11250,7500))</f>
        <v/>
      </c>
      <c r="I58" s="34" t="str">
        <f aca="false">IF(A58="","",IF(AND(F58="YES",G58="YES"),"ROTH REQUIRED","Pre-tax Allowed"))</f>
        <v/>
      </c>
      <c r="J58" s="30" t="str">
        <f aca="false">IF(I58="ROTH REQUIRED","Send notification + Update payroll system",IF(A58="","","No action needed"))</f>
        <v/>
      </c>
      <c r="K58" s="20" t="str">
        <f aca="false">IF(A58="","",IF(OR(B58="",C58="",D58="",E58=""),"⚠ MISSING DATA","✓ Complete"))</f>
        <v/>
      </c>
    </row>
    <row r="59" customFormat="false" ht="15" hidden="false" customHeight="true" outlineLevel="0" collapsed="false">
      <c r="A59" s="13"/>
      <c r="B59" s="13"/>
      <c r="C59" s="13"/>
      <c r="D59" s="37"/>
      <c r="E59" s="38"/>
      <c r="F59" s="10" t="str">
        <f aca="false">IF(A59="","",IF((2026-YEAR(D59))&gt;=50,"YES","NO"))</f>
        <v/>
      </c>
      <c r="G59" s="10" t="str">
        <f aca="false">IF(E59="","",IF(E59&gt;145000,"YES","NO"))</f>
        <v/>
      </c>
      <c r="H59" s="39" t="str">
        <f aca="false">IF(A59="","",IF(AND((2026-YEAR(D59))&gt;=60,(2026-YEAR(D59))&lt;=63),11250,7500))</f>
        <v/>
      </c>
      <c r="I59" s="34" t="str">
        <f aca="false">IF(A59="","",IF(AND(F59="YES",G59="YES"),"ROTH REQUIRED","Pre-tax Allowed"))</f>
        <v/>
      </c>
      <c r="J59" s="30" t="str">
        <f aca="false">IF(I59="ROTH REQUIRED","Send notification + Update payroll system",IF(A59="","","No action needed"))</f>
        <v/>
      </c>
      <c r="K59" s="20" t="str">
        <f aca="false">IF(A59="","",IF(OR(B59="",C59="",D59="",E59=""),"⚠ MISSING DATA","✓ Complete"))</f>
        <v/>
      </c>
    </row>
    <row r="60" customFormat="false" ht="15" hidden="false" customHeight="true" outlineLevel="0" collapsed="false">
      <c r="A60" s="13"/>
      <c r="B60" s="13"/>
      <c r="C60" s="13"/>
      <c r="D60" s="37"/>
      <c r="E60" s="38"/>
      <c r="F60" s="10" t="str">
        <f aca="false">IF(A60="","",IF((2026-YEAR(D60))&gt;=50,"YES","NO"))</f>
        <v/>
      </c>
      <c r="G60" s="10" t="str">
        <f aca="false">IF(E60="","",IF(E60&gt;145000,"YES","NO"))</f>
        <v/>
      </c>
      <c r="H60" s="39" t="str">
        <f aca="false">IF(A60="","",IF(AND((2026-YEAR(D60))&gt;=60,(2026-YEAR(D60))&lt;=63),11250,7500))</f>
        <v/>
      </c>
      <c r="I60" s="34" t="str">
        <f aca="false">IF(A60="","",IF(AND(F60="YES",G60="YES"),"ROTH REQUIRED","Pre-tax Allowed"))</f>
        <v/>
      </c>
      <c r="J60" s="30" t="str">
        <f aca="false">IF(I60="ROTH REQUIRED","Send notification + Update payroll system",IF(A60="","","No action needed"))</f>
        <v/>
      </c>
      <c r="K60" s="20" t="str">
        <f aca="false">IF(A60="","",IF(OR(B60="",C60="",D60="",E60=""),"⚠ MISSING DATA","✓ Complete"))</f>
        <v/>
      </c>
    </row>
    <row r="61" customFormat="false" ht="15" hidden="false" customHeight="true" outlineLevel="0" collapsed="false">
      <c r="A61" s="13"/>
      <c r="B61" s="13"/>
      <c r="C61" s="13"/>
      <c r="D61" s="37"/>
      <c r="E61" s="38"/>
      <c r="F61" s="10" t="str">
        <f aca="false">IF(A61="","",IF((2026-YEAR(D61))&gt;=50,"YES","NO"))</f>
        <v/>
      </c>
      <c r="G61" s="10" t="str">
        <f aca="false">IF(E61="","",IF(E61&gt;145000,"YES","NO"))</f>
        <v/>
      </c>
      <c r="H61" s="39" t="str">
        <f aca="false">IF(A61="","",IF(AND((2026-YEAR(D61))&gt;=60,(2026-YEAR(D61))&lt;=63),11250,7500))</f>
        <v/>
      </c>
      <c r="I61" s="34" t="str">
        <f aca="false">IF(A61="","",IF(AND(F61="YES",G61="YES"),"ROTH REQUIRED","Pre-tax Allowed"))</f>
        <v/>
      </c>
      <c r="J61" s="30" t="str">
        <f aca="false">IF(I61="ROTH REQUIRED","Send notification + Update payroll system",IF(A61="","","No action needed"))</f>
        <v/>
      </c>
      <c r="K61" s="20" t="str">
        <f aca="false">IF(A61="","",IF(OR(B61="",C61="",D61="",E61=""),"⚠ MISSING DATA","✓ Complete"))</f>
        <v/>
      </c>
    </row>
    <row r="62" customFormat="false" ht="15" hidden="false" customHeight="true" outlineLevel="0" collapsed="false">
      <c r="A62" s="13"/>
      <c r="B62" s="13"/>
      <c r="C62" s="13"/>
      <c r="D62" s="37"/>
      <c r="E62" s="38"/>
      <c r="F62" s="10" t="str">
        <f aca="false">IF(A62="","",IF((2026-YEAR(D62))&gt;=50,"YES","NO"))</f>
        <v/>
      </c>
      <c r="G62" s="10" t="str">
        <f aca="false">IF(E62="","",IF(E62&gt;145000,"YES","NO"))</f>
        <v/>
      </c>
      <c r="H62" s="39" t="str">
        <f aca="false">IF(A62="","",IF(AND((2026-YEAR(D62))&gt;=60,(2026-YEAR(D62))&lt;=63),11250,7500))</f>
        <v/>
      </c>
      <c r="I62" s="34" t="str">
        <f aca="false">IF(A62="","",IF(AND(F62="YES",G62="YES"),"ROTH REQUIRED","Pre-tax Allowed"))</f>
        <v/>
      </c>
      <c r="J62" s="30" t="str">
        <f aca="false">IF(I62="ROTH REQUIRED","Send notification + Update payroll system",IF(A62="","","No action needed"))</f>
        <v/>
      </c>
      <c r="K62" s="20" t="str">
        <f aca="false">IF(A62="","",IF(OR(B62="",C62="",D62="",E62=""),"⚠ MISSING DATA","✓ Complete"))</f>
        <v/>
      </c>
    </row>
    <row r="63" customFormat="false" ht="15" hidden="false" customHeight="true" outlineLevel="0" collapsed="false">
      <c r="A63" s="13"/>
      <c r="B63" s="13"/>
      <c r="C63" s="13"/>
      <c r="D63" s="37"/>
      <c r="E63" s="38"/>
      <c r="F63" s="10" t="str">
        <f aca="false">IF(A63="","",IF((2026-YEAR(D63))&gt;=50,"YES","NO"))</f>
        <v/>
      </c>
      <c r="G63" s="10" t="str">
        <f aca="false">IF(E63="","",IF(E63&gt;145000,"YES","NO"))</f>
        <v/>
      </c>
      <c r="H63" s="39" t="str">
        <f aca="false">IF(A63="","",IF(AND((2026-YEAR(D63))&gt;=60,(2026-YEAR(D63))&lt;=63),11250,7500))</f>
        <v/>
      </c>
      <c r="I63" s="34" t="str">
        <f aca="false">IF(A63="","",IF(AND(F63="YES",G63="YES"),"ROTH REQUIRED","Pre-tax Allowed"))</f>
        <v/>
      </c>
      <c r="J63" s="30" t="str">
        <f aca="false">IF(I63="ROTH REQUIRED","Send notification + Update payroll system",IF(A63="","","No action needed"))</f>
        <v/>
      </c>
      <c r="K63" s="20" t="str">
        <f aca="false">IF(A63="","",IF(OR(B63="",C63="",D63="",E63=""),"⚠ MISSING DATA","✓ Complete"))</f>
        <v/>
      </c>
    </row>
    <row r="64" customFormat="false" ht="15" hidden="false" customHeight="true" outlineLevel="0" collapsed="false">
      <c r="A64" s="13"/>
      <c r="B64" s="13"/>
      <c r="C64" s="13"/>
      <c r="D64" s="37"/>
      <c r="E64" s="38"/>
      <c r="F64" s="10" t="str">
        <f aca="false">IF(A64="","",IF((2026-YEAR(D64))&gt;=50,"YES","NO"))</f>
        <v/>
      </c>
      <c r="G64" s="10" t="str">
        <f aca="false">IF(E64="","",IF(E64&gt;145000,"YES","NO"))</f>
        <v/>
      </c>
      <c r="H64" s="39" t="str">
        <f aca="false">IF(A64="","",IF(AND((2026-YEAR(D64))&gt;=60,(2026-YEAR(D64))&lt;=63),11250,7500))</f>
        <v/>
      </c>
      <c r="I64" s="34" t="str">
        <f aca="false">IF(A64="","",IF(AND(F64="YES",G64="YES"),"ROTH REQUIRED","Pre-tax Allowed"))</f>
        <v/>
      </c>
      <c r="J64" s="30" t="str">
        <f aca="false">IF(I64="ROTH REQUIRED","Send notification + Update payroll system",IF(A64="","","No action needed"))</f>
        <v/>
      </c>
      <c r="K64" s="20" t="str">
        <f aca="false">IF(A64="","",IF(OR(B64="",C64="",D64="",E64=""),"⚠ MISSING DATA","✓ Complete"))</f>
        <v/>
      </c>
    </row>
    <row r="65" customFormat="false" ht="15" hidden="false" customHeight="true" outlineLevel="0" collapsed="false">
      <c r="A65" s="13"/>
      <c r="B65" s="13"/>
      <c r="C65" s="13"/>
      <c r="D65" s="37"/>
      <c r="E65" s="38"/>
      <c r="F65" s="10" t="str">
        <f aca="false">IF(A65="","",IF((2026-YEAR(D65))&gt;=50,"YES","NO"))</f>
        <v/>
      </c>
      <c r="G65" s="10" t="str">
        <f aca="false">IF(E65="","",IF(E65&gt;145000,"YES","NO"))</f>
        <v/>
      </c>
      <c r="H65" s="39" t="str">
        <f aca="false">IF(A65="","",IF(AND((2026-YEAR(D65))&gt;=60,(2026-YEAR(D65))&lt;=63),11250,7500))</f>
        <v/>
      </c>
      <c r="I65" s="34" t="str">
        <f aca="false">IF(A65="","",IF(AND(F65="YES",G65="YES"),"ROTH REQUIRED","Pre-tax Allowed"))</f>
        <v/>
      </c>
      <c r="J65" s="30" t="str">
        <f aca="false">IF(I65="ROTH REQUIRED","Send notification + Update payroll system",IF(A65="","","No action needed"))</f>
        <v/>
      </c>
      <c r="K65" s="20" t="str">
        <f aca="false">IF(A65="","",IF(OR(B65="",C65="",D65="",E65=""),"⚠ MISSING DATA","✓ Complete"))</f>
        <v/>
      </c>
    </row>
    <row r="66" customFormat="false" ht="15" hidden="false" customHeight="true" outlineLevel="0" collapsed="false">
      <c r="A66" s="13"/>
      <c r="B66" s="13"/>
      <c r="C66" s="13"/>
      <c r="D66" s="37"/>
      <c r="E66" s="38"/>
      <c r="F66" s="10" t="str">
        <f aca="false">IF(A66="","",IF((2026-YEAR(D66))&gt;=50,"YES","NO"))</f>
        <v/>
      </c>
      <c r="G66" s="10" t="str">
        <f aca="false">IF(E66="","",IF(E66&gt;145000,"YES","NO"))</f>
        <v/>
      </c>
      <c r="H66" s="39" t="str">
        <f aca="false">IF(A66="","",IF(AND((2026-YEAR(D66))&gt;=60,(2026-YEAR(D66))&lt;=63),11250,7500))</f>
        <v/>
      </c>
      <c r="I66" s="34" t="str">
        <f aca="false">IF(A66="","",IF(AND(F66="YES",G66="YES"),"ROTH REQUIRED","Pre-tax Allowed"))</f>
        <v/>
      </c>
      <c r="J66" s="30" t="str">
        <f aca="false">IF(I66="ROTH REQUIRED","Send notification + Update payroll system",IF(A66="","","No action needed"))</f>
        <v/>
      </c>
      <c r="K66" s="20" t="str">
        <f aca="false">IF(A66="","",IF(OR(B66="",C66="",D66="",E66=""),"⚠ MISSING DATA","✓ Complete"))</f>
        <v/>
      </c>
    </row>
    <row r="67" customFormat="false" ht="15" hidden="false" customHeight="true" outlineLevel="0" collapsed="false">
      <c r="A67" s="13"/>
      <c r="B67" s="13"/>
      <c r="C67" s="13"/>
      <c r="D67" s="37"/>
      <c r="E67" s="38"/>
      <c r="F67" s="10" t="str">
        <f aca="false">IF(A67="","",IF((2026-YEAR(D67))&gt;=50,"YES","NO"))</f>
        <v/>
      </c>
      <c r="G67" s="10" t="str">
        <f aca="false">IF(E67="","",IF(E67&gt;145000,"YES","NO"))</f>
        <v/>
      </c>
      <c r="H67" s="39" t="str">
        <f aca="false">IF(A67="","",IF(AND((2026-YEAR(D67))&gt;=60,(2026-YEAR(D67))&lt;=63),11250,7500))</f>
        <v/>
      </c>
      <c r="I67" s="34" t="str">
        <f aca="false">IF(A67="","",IF(AND(F67="YES",G67="YES"),"ROTH REQUIRED","Pre-tax Allowed"))</f>
        <v/>
      </c>
      <c r="J67" s="30" t="str">
        <f aca="false">IF(I67="ROTH REQUIRED","Send notification + Update payroll system",IF(A67="","","No action needed"))</f>
        <v/>
      </c>
      <c r="K67" s="20" t="str">
        <f aca="false">IF(A67="","",IF(OR(B67="",C67="",D67="",E67=""),"⚠ MISSING DATA","✓ Complete"))</f>
        <v/>
      </c>
    </row>
    <row r="68" customFormat="false" ht="15" hidden="false" customHeight="true" outlineLevel="0" collapsed="false">
      <c r="A68" s="13"/>
      <c r="B68" s="13"/>
      <c r="C68" s="13"/>
      <c r="D68" s="37"/>
      <c r="E68" s="38"/>
      <c r="F68" s="10" t="str">
        <f aca="false">IF(A68="","",IF((2026-YEAR(D68))&gt;=50,"YES","NO"))</f>
        <v/>
      </c>
      <c r="G68" s="10" t="str">
        <f aca="false">IF(E68="","",IF(E68&gt;145000,"YES","NO"))</f>
        <v/>
      </c>
      <c r="H68" s="39" t="str">
        <f aca="false">IF(A68="","",IF(AND((2026-YEAR(D68))&gt;=60,(2026-YEAR(D68))&lt;=63),11250,7500))</f>
        <v/>
      </c>
      <c r="I68" s="34" t="str">
        <f aca="false">IF(A68="","",IF(AND(F68="YES",G68="YES"),"ROTH REQUIRED","Pre-tax Allowed"))</f>
        <v/>
      </c>
      <c r="J68" s="30" t="str">
        <f aca="false">IF(I68="ROTH REQUIRED","Send notification + Update payroll system",IF(A68="","","No action needed"))</f>
        <v/>
      </c>
      <c r="K68" s="20" t="str">
        <f aca="false">IF(A68="","",IF(OR(B68="",C68="",D68="",E68=""),"⚠ MISSING DATA","✓ Complete"))</f>
        <v/>
      </c>
    </row>
    <row r="69" customFormat="false" ht="15" hidden="false" customHeight="true" outlineLevel="0" collapsed="false">
      <c r="A69" s="13"/>
      <c r="B69" s="13"/>
      <c r="C69" s="13"/>
      <c r="D69" s="37"/>
      <c r="E69" s="38"/>
      <c r="F69" s="10" t="str">
        <f aca="false">IF(A69="","",IF((2026-YEAR(D69))&gt;=50,"YES","NO"))</f>
        <v/>
      </c>
      <c r="G69" s="10" t="str">
        <f aca="false">IF(E69="","",IF(E69&gt;145000,"YES","NO"))</f>
        <v/>
      </c>
      <c r="H69" s="39" t="str">
        <f aca="false">IF(A69="","",IF(AND((2026-YEAR(D69))&gt;=60,(2026-YEAR(D69))&lt;=63),11250,7500))</f>
        <v/>
      </c>
      <c r="I69" s="34" t="str">
        <f aca="false">IF(A69="","",IF(AND(F69="YES",G69="YES"),"ROTH REQUIRED","Pre-tax Allowed"))</f>
        <v/>
      </c>
      <c r="J69" s="30" t="str">
        <f aca="false">IF(I69="ROTH REQUIRED","Send notification + Update payroll system",IF(A69="","","No action needed"))</f>
        <v/>
      </c>
      <c r="K69" s="20" t="str">
        <f aca="false">IF(A69="","",IF(OR(B69="",C69="",D69="",E69=""),"⚠ MISSING DATA","✓ Complete"))</f>
        <v/>
      </c>
    </row>
    <row r="70" customFormat="false" ht="15" hidden="false" customHeight="true" outlineLevel="0" collapsed="false">
      <c r="A70" s="13"/>
      <c r="B70" s="13"/>
      <c r="C70" s="13"/>
      <c r="D70" s="37"/>
      <c r="E70" s="38"/>
      <c r="F70" s="10" t="str">
        <f aca="false">IF(A70="","",IF((2026-YEAR(D70))&gt;=50,"YES","NO"))</f>
        <v/>
      </c>
      <c r="G70" s="10" t="str">
        <f aca="false">IF(E70="","",IF(E70&gt;145000,"YES","NO"))</f>
        <v/>
      </c>
      <c r="H70" s="39" t="str">
        <f aca="false">IF(A70="","",IF(AND((2026-YEAR(D70))&gt;=60,(2026-YEAR(D70))&lt;=63),11250,7500))</f>
        <v/>
      </c>
      <c r="I70" s="34" t="str">
        <f aca="false">IF(A70="","",IF(AND(F70="YES",G70="YES"),"ROTH REQUIRED","Pre-tax Allowed"))</f>
        <v/>
      </c>
      <c r="J70" s="30" t="str">
        <f aca="false">IF(I70="ROTH REQUIRED","Send notification + Update payroll system",IF(A70="","","No action needed"))</f>
        <v/>
      </c>
      <c r="K70" s="20" t="str">
        <f aca="false">IF(A70="","",IF(OR(B70="",C70="",D70="",E70=""),"⚠ MISSING DATA","✓ Complete"))</f>
        <v/>
      </c>
    </row>
    <row r="71" customFormat="false" ht="15" hidden="false" customHeight="true" outlineLevel="0" collapsed="false">
      <c r="A71" s="13"/>
      <c r="B71" s="13"/>
      <c r="C71" s="13"/>
      <c r="D71" s="37"/>
      <c r="E71" s="38"/>
      <c r="F71" s="10" t="str">
        <f aca="false">IF(A71="","",IF((2026-YEAR(D71))&gt;=50,"YES","NO"))</f>
        <v/>
      </c>
      <c r="G71" s="10" t="str">
        <f aca="false">IF(E71="","",IF(E71&gt;145000,"YES","NO"))</f>
        <v/>
      </c>
      <c r="H71" s="39" t="str">
        <f aca="false">IF(A71="","",IF(AND((2026-YEAR(D71))&gt;=60,(2026-YEAR(D71))&lt;=63),11250,7500))</f>
        <v/>
      </c>
      <c r="I71" s="34" t="str">
        <f aca="false">IF(A71="","",IF(AND(F71="YES",G71="YES"),"ROTH REQUIRED","Pre-tax Allowed"))</f>
        <v/>
      </c>
      <c r="J71" s="30" t="str">
        <f aca="false">IF(I71="ROTH REQUIRED","Send notification + Update payroll system",IF(A71="","","No action needed"))</f>
        <v/>
      </c>
      <c r="K71" s="20" t="str">
        <f aca="false">IF(A71="","",IF(OR(B71="",C71="",D71="",E71=""),"⚠ MISSING DATA","✓ Complete"))</f>
        <v/>
      </c>
    </row>
    <row r="72" customFormat="false" ht="15" hidden="false" customHeight="true" outlineLevel="0" collapsed="false">
      <c r="A72" s="13"/>
      <c r="B72" s="13"/>
      <c r="C72" s="13"/>
      <c r="D72" s="37"/>
      <c r="E72" s="38"/>
      <c r="F72" s="10" t="str">
        <f aca="false">IF(A72="","",IF((2026-YEAR(D72))&gt;=50,"YES","NO"))</f>
        <v/>
      </c>
      <c r="G72" s="10" t="str">
        <f aca="false">IF(E72="","",IF(E72&gt;145000,"YES","NO"))</f>
        <v/>
      </c>
      <c r="H72" s="39" t="str">
        <f aca="false">IF(A72="","",IF(AND((2026-YEAR(D72))&gt;=60,(2026-YEAR(D72))&lt;=63),11250,7500))</f>
        <v/>
      </c>
      <c r="I72" s="34" t="str">
        <f aca="false">IF(A72="","",IF(AND(F72="YES",G72="YES"),"ROTH REQUIRED","Pre-tax Allowed"))</f>
        <v/>
      </c>
      <c r="J72" s="30" t="str">
        <f aca="false">IF(I72="ROTH REQUIRED","Send notification + Update payroll system",IF(A72="","","No action needed"))</f>
        <v/>
      </c>
      <c r="K72" s="20" t="str">
        <f aca="false">IF(A72="","",IF(OR(B72="",C72="",D72="",E72=""),"⚠ MISSING DATA","✓ Complete"))</f>
        <v/>
      </c>
    </row>
    <row r="73" customFormat="false" ht="15" hidden="false" customHeight="true" outlineLevel="0" collapsed="false">
      <c r="A73" s="13"/>
      <c r="B73" s="13"/>
      <c r="C73" s="13"/>
      <c r="D73" s="37"/>
      <c r="E73" s="38"/>
      <c r="F73" s="10" t="str">
        <f aca="false">IF(A73="","",IF((2026-YEAR(D73))&gt;=50,"YES","NO"))</f>
        <v/>
      </c>
      <c r="G73" s="10" t="str">
        <f aca="false">IF(E73="","",IF(E73&gt;145000,"YES","NO"))</f>
        <v/>
      </c>
      <c r="H73" s="39" t="str">
        <f aca="false">IF(A73="","",IF(AND((2026-YEAR(D73))&gt;=60,(2026-YEAR(D73))&lt;=63),11250,7500))</f>
        <v/>
      </c>
      <c r="I73" s="34" t="str">
        <f aca="false">IF(A73="","",IF(AND(F73="YES",G73="YES"),"ROTH REQUIRED","Pre-tax Allowed"))</f>
        <v/>
      </c>
      <c r="J73" s="30" t="str">
        <f aca="false">IF(I73="ROTH REQUIRED","Send notification + Update payroll system",IF(A73="","","No action needed"))</f>
        <v/>
      </c>
      <c r="K73" s="20" t="str">
        <f aca="false">IF(A73="","",IF(OR(B73="",C73="",D73="",E73=""),"⚠ MISSING DATA","✓ Complete"))</f>
        <v/>
      </c>
    </row>
    <row r="74" customFormat="false" ht="15" hidden="false" customHeight="true" outlineLevel="0" collapsed="false">
      <c r="A74" s="13"/>
      <c r="B74" s="13"/>
      <c r="C74" s="13"/>
      <c r="D74" s="37"/>
      <c r="E74" s="38"/>
      <c r="F74" s="10" t="str">
        <f aca="false">IF(A74="","",IF((2026-YEAR(D74))&gt;=50,"YES","NO"))</f>
        <v/>
      </c>
      <c r="G74" s="10" t="str">
        <f aca="false">IF(E74="","",IF(E74&gt;145000,"YES","NO"))</f>
        <v/>
      </c>
      <c r="H74" s="39" t="str">
        <f aca="false">IF(A74="","",IF(AND((2026-YEAR(D74))&gt;=60,(2026-YEAR(D74))&lt;=63),11250,7500))</f>
        <v/>
      </c>
      <c r="I74" s="34" t="str">
        <f aca="false">IF(A74="","",IF(AND(F74="YES",G74="YES"),"ROTH REQUIRED","Pre-tax Allowed"))</f>
        <v/>
      </c>
      <c r="J74" s="30" t="str">
        <f aca="false">IF(I74="ROTH REQUIRED","Send notification + Update payroll system",IF(A74="","","No action needed"))</f>
        <v/>
      </c>
      <c r="K74" s="20" t="str">
        <f aca="false">IF(A74="","",IF(OR(B74="",C74="",D74="",E74=""),"⚠ MISSING DATA","✓ Complete"))</f>
        <v/>
      </c>
    </row>
    <row r="75" customFormat="false" ht="15" hidden="false" customHeight="true" outlineLevel="0" collapsed="false">
      <c r="A75" s="13"/>
      <c r="B75" s="13"/>
      <c r="C75" s="13"/>
      <c r="D75" s="37"/>
      <c r="E75" s="38"/>
      <c r="F75" s="10" t="str">
        <f aca="false">IF(A75="","",IF((2026-YEAR(D75))&gt;=50,"YES","NO"))</f>
        <v/>
      </c>
      <c r="G75" s="10" t="str">
        <f aca="false">IF(E75="","",IF(E75&gt;145000,"YES","NO"))</f>
        <v/>
      </c>
      <c r="H75" s="39" t="str">
        <f aca="false">IF(A75="","",IF(AND((2026-YEAR(D75))&gt;=60,(2026-YEAR(D75))&lt;=63),11250,7500))</f>
        <v/>
      </c>
      <c r="I75" s="34" t="str">
        <f aca="false">IF(A75="","",IF(AND(F75="YES",G75="YES"),"ROTH REQUIRED","Pre-tax Allowed"))</f>
        <v/>
      </c>
      <c r="J75" s="30" t="str">
        <f aca="false">IF(I75="ROTH REQUIRED","Send notification + Update payroll system",IF(A75="","","No action needed"))</f>
        <v/>
      </c>
      <c r="K75" s="20" t="str">
        <f aca="false">IF(A75="","",IF(OR(B75="",C75="",D75="",E75=""),"⚠ MISSING DATA","✓ Complete"))</f>
        <v/>
      </c>
    </row>
    <row r="76" customFormat="false" ht="15" hidden="false" customHeight="true" outlineLevel="0" collapsed="false">
      <c r="A76" s="13"/>
      <c r="B76" s="13"/>
      <c r="C76" s="13"/>
      <c r="D76" s="37"/>
      <c r="E76" s="38"/>
      <c r="F76" s="10" t="str">
        <f aca="false">IF(A76="","",IF((2026-YEAR(D76))&gt;=50,"YES","NO"))</f>
        <v/>
      </c>
      <c r="G76" s="10" t="str">
        <f aca="false">IF(E76="","",IF(E76&gt;145000,"YES","NO"))</f>
        <v/>
      </c>
      <c r="H76" s="39" t="str">
        <f aca="false">IF(A76="","",IF(AND((2026-YEAR(D76))&gt;=60,(2026-YEAR(D76))&lt;=63),11250,7500))</f>
        <v/>
      </c>
      <c r="I76" s="34" t="str">
        <f aca="false">IF(A76="","",IF(AND(F76="YES",G76="YES"),"ROTH REQUIRED","Pre-tax Allowed"))</f>
        <v/>
      </c>
      <c r="J76" s="30" t="str">
        <f aca="false">IF(I76="ROTH REQUIRED","Send notification + Update payroll system",IF(A76="","","No action needed"))</f>
        <v/>
      </c>
      <c r="K76" s="20" t="str">
        <f aca="false">IF(A76="","",IF(OR(B76="",C76="",D76="",E76=""),"⚠ MISSING DATA","✓ Complete"))</f>
        <v/>
      </c>
    </row>
    <row r="77" customFormat="false" ht="15" hidden="false" customHeight="true" outlineLevel="0" collapsed="false">
      <c r="A77" s="13"/>
      <c r="B77" s="13"/>
      <c r="C77" s="13"/>
      <c r="D77" s="37"/>
      <c r="E77" s="38"/>
      <c r="F77" s="10" t="str">
        <f aca="false">IF(A77="","",IF((2026-YEAR(D77))&gt;=50,"YES","NO"))</f>
        <v/>
      </c>
      <c r="G77" s="10" t="str">
        <f aca="false">IF(E77="","",IF(E77&gt;145000,"YES","NO"))</f>
        <v/>
      </c>
      <c r="H77" s="39" t="str">
        <f aca="false">IF(A77="","",IF(AND((2026-YEAR(D77))&gt;=60,(2026-YEAR(D77))&lt;=63),11250,7500))</f>
        <v/>
      </c>
      <c r="I77" s="34" t="str">
        <f aca="false">IF(A77="","",IF(AND(F77="YES",G77="YES"),"ROTH REQUIRED","Pre-tax Allowed"))</f>
        <v/>
      </c>
      <c r="J77" s="30" t="str">
        <f aca="false">IF(I77="ROTH REQUIRED","Send notification + Update payroll system",IF(A77="","","No action needed"))</f>
        <v/>
      </c>
      <c r="K77" s="20" t="str">
        <f aca="false">IF(A77="","",IF(OR(B77="",C77="",D77="",E77=""),"⚠ MISSING DATA","✓ Complete"))</f>
        <v/>
      </c>
    </row>
    <row r="78" customFormat="false" ht="15" hidden="false" customHeight="true" outlineLevel="0" collapsed="false">
      <c r="A78" s="13"/>
      <c r="B78" s="13"/>
      <c r="C78" s="13"/>
      <c r="D78" s="37"/>
      <c r="E78" s="38"/>
      <c r="F78" s="10" t="str">
        <f aca="false">IF(A78="","",IF((2026-YEAR(D78))&gt;=50,"YES","NO"))</f>
        <v/>
      </c>
      <c r="G78" s="10" t="str">
        <f aca="false">IF(E78="","",IF(E78&gt;145000,"YES","NO"))</f>
        <v/>
      </c>
      <c r="H78" s="39" t="str">
        <f aca="false">IF(A78="","",IF(AND((2026-YEAR(D78))&gt;=60,(2026-YEAR(D78))&lt;=63),11250,7500))</f>
        <v/>
      </c>
      <c r="I78" s="34" t="str">
        <f aca="false">IF(A78="","",IF(AND(F78="YES",G78="YES"),"ROTH REQUIRED","Pre-tax Allowed"))</f>
        <v/>
      </c>
      <c r="J78" s="30" t="str">
        <f aca="false">IF(I78="ROTH REQUIRED","Send notification + Update payroll system",IF(A78="","","No action needed"))</f>
        <v/>
      </c>
      <c r="K78" s="20" t="str">
        <f aca="false">IF(A78="","",IF(OR(B78="",C78="",D78="",E78=""),"⚠ MISSING DATA","✓ Complete"))</f>
        <v/>
      </c>
    </row>
    <row r="79" customFormat="false" ht="15" hidden="false" customHeight="true" outlineLevel="0" collapsed="false">
      <c r="A79" s="13"/>
      <c r="B79" s="13"/>
      <c r="C79" s="13"/>
      <c r="D79" s="37"/>
      <c r="E79" s="38"/>
      <c r="F79" s="10" t="str">
        <f aca="false">IF(A79="","",IF((2026-YEAR(D79))&gt;=50,"YES","NO"))</f>
        <v/>
      </c>
      <c r="G79" s="10" t="str">
        <f aca="false">IF(E79="","",IF(E79&gt;145000,"YES","NO"))</f>
        <v/>
      </c>
      <c r="H79" s="39" t="str">
        <f aca="false">IF(A79="","",IF(AND((2026-YEAR(D79))&gt;=60,(2026-YEAR(D79))&lt;=63),11250,7500))</f>
        <v/>
      </c>
      <c r="I79" s="34" t="str">
        <f aca="false">IF(A79="","",IF(AND(F79="YES",G79="YES"),"ROTH REQUIRED","Pre-tax Allowed"))</f>
        <v/>
      </c>
      <c r="J79" s="30" t="str">
        <f aca="false">IF(I79="ROTH REQUIRED","Send notification + Update payroll system",IF(A79="","","No action needed"))</f>
        <v/>
      </c>
      <c r="K79" s="20" t="str">
        <f aca="false">IF(A79="","",IF(OR(B79="",C79="",D79="",E79=""),"⚠ MISSING DATA","✓ Complete"))</f>
        <v/>
      </c>
    </row>
    <row r="80" customFormat="false" ht="15" hidden="false" customHeight="true" outlineLevel="0" collapsed="false">
      <c r="A80" s="13"/>
      <c r="B80" s="13"/>
      <c r="C80" s="13"/>
      <c r="D80" s="37"/>
      <c r="E80" s="38"/>
      <c r="F80" s="10" t="str">
        <f aca="false">IF(A80="","",IF((2026-YEAR(D80))&gt;=50,"YES","NO"))</f>
        <v/>
      </c>
      <c r="G80" s="10" t="str">
        <f aca="false">IF(E80="","",IF(E80&gt;145000,"YES","NO"))</f>
        <v/>
      </c>
      <c r="H80" s="39" t="str">
        <f aca="false">IF(A80="","",IF(AND((2026-YEAR(D80))&gt;=60,(2026-YEAR(D80))&lt;=63),11250,7500))</f>
        <v/>
      </c>
      <c r="I80" s="34" t="str">
        <f aca="false">IF(A80="","",IF(AND(F80="YES",G80="YES"),"ROTH REQUIRED","Pre-tax Allowed"))</f>
        <v/>
      </c>
      <c r="J80" s="30" t="str">
        <f aca="false">IF(I80="ROTH REQUIRED","Send notification + Update payroll system",IF(A80="","","No action needed"))</f>
        <v/>
      </c>
      <c r="K80" s="20" t="str">
        <f aca="false">IF(A80="","",IF(OR(B80="",C80="",D80="",E80=""),"⚠ MISSING DATA","✓ Complete"))</f>
        <v/>
      </c>
    </row>
    <row r="81" customFormat="false" ht="15" hidden="false" customHeight="true" outlineLevel="0" collapsed="false">
      <c r="A81" s="13"/>
      <c r="B81" s="13"/>
      <c r="C81" s="13"/>
      <c r="D81" s="37"/>
      <c r="E81" s="38"/>
      <c r="F81" s="10" t="str">
        <f aca="false">IF(A81="","",IF((2026-YEAR(D81))&gt;=50,"YES","NO"))</f>
        <v/>
      </c>
      <c r="G81" s="10" t="str">
        <f aca="false">IF(E81="","",IF(E81&gt;145000,"YES","NO"))</f>
        <v/>
      </c>
      <c r="H81" s="39" t="str">
        <f aca="false">IF(A81="","",IF(AND((2026-YEAR(D81))&gt;=60,(2026-YEAR(D81))&lt;=63),11250,7500))</f>
        <v/>
      </c>
      <c r="I81" s="34" t="str">
        <f aca="false">IF(A81="","",IF(AND(F81="YES",G81="YES"),"ROTH REQUIRED","Pre-tax Allowed"))</f>
        <v/>
      </c>
      <c r="J81" s="30" t="str">
        <f aca="false">IF(I81="ROTH REQUIRED","Send notification + Update payroll system",IF(A81="","","No action needed"))</f>
        <v/>
      </c>
      <c r="K81" s="20" t="str">
        <f aca="false">IF(A81="","",IF(OR(B81="",C81="",D81="",E81=""),"⚠ MISSING DATA","✓ Complete"))</f>
        <v/>
      </c>
    </row>
    <row r="82" customFormat="false" ht="15" hidden="false" customHeight="true" outlineLevel="0" collapsed="false">
      <c r="A82" s="13"/>
      <c r="B82" s="13"/>
      <c r="C82" s="13"/>
      <c r="D82" s="37"/>
      <c r="E82" s="38"/>
      <c r="F82" s="10" t="str">
        <f aca="false">IF(A82="","",IF((2026-YEAR(D82))&gt;=50,"YES","NO"))</f>
        <v/>
      </c>
      <c r="G82" s="10" t="str">
        <f aca="false">IF(E82="","",IF(E82&gt;145000,"YES","NO"))</f>
        <v/>
      </c>
      <c r="H82" s="39" t="str">
        <f aca="false">IF(A82="","",IF(AND((2026-YEAR(D82))&gt;=60,(2026-YEAR(D82))&lt;=63),11250,7500))</f>
        <v/>
      </c>
      <c r="I82" s="34" t="str">
        <f aca="false">IF(A82="","",IF(AND(F82="YES",G82="YES"),"ROTH REQUIRED","Pre-tax Allowed"))</f>
        <v/>
      </c>
      <c r="J82" s="30" t="str">
        <f aca="false">IF(I82="ROTH REQUIRED","Send notification + Update payroll system",IF(A82="","","No action needed"))</f>
        <v/>
      </c>
      <c r="K82" s="20" t="str">
        <f aca="false">IF(A82="","",IF(OR(B82="",C82="",D82="",E82=""),"⚠ MISSING DATA","✓ Complete"))</f>
        <v/>
      </c>
    </row>
    <row r="83" customFormat="false" ht="15" hidden="false" customHeight="true" outlineLevel="0" collapsed="false">
      <c r="A83" s="13"/>
      <c r="B83" s="13"/>
      <c r="C83" s="13"/>
      <c r="D83" s="37"/>
      <c r="E83" s="38"/>
      <c r="F83" s="10" t="str">
        <f aca="false">IF(A83="","",IF((2026-YEAR(D83))&gt;=50,"YES","NO"))</f>
        <v/>
      </c>
      <c r="G83" s="10" t="str">
        <f aca="false">IF(E83="","",IF(E83&gt;145000,"YES","NO"))</f>
        <v/>
      </c>
      <c r="H83" s="39" t="str">
        <f aca="false">IF(A83="","",IF(AND((2026-YEAR(D83))&gt;=60,(2026-YEAR(D83))&lt;=63),11250,7500))</f>
        <v/>
      </c>
      <c r="I83" s="34" t="str">
        <f aca="false">IF(A83="","",IF(AND(F83="YES",G83="YES"),"ROTH REQUIRED","Pre-tax Allowed"))</f>
        <v/>
      </c>
      <c r="J83" s="30" t="str">
        <f aca="false">IF(I83="ROTH REQUIRED","Send notification + Update payroll system",IF(A83="","","No action needed"))</f>
        <v/>
      </c>
      <c r="K83" s="20" t="str">
        <f aca="false">IF(A83="","",IF(OR(B83="",C83="",D83="",E83=""),"⚠ MISSING DATA","✓ Complete"))</f>
        <v/>
      </c>
    </row>
    <row r="84" customFormat="false" ht="15" hidden="false" customHeight="true" outlineLevel="0" collapsed="false">
      <c r="A84" s="13"/>
      <c r="B84" s="13"/>
      <c r="C84" s="13"/>
      <c r="D84" s="37"/>
      <c r="E84" s="38"/>
      <c r="F84" s="10" t="str">
        <f aca="false">IF(A84="","",IF((2026-YEAR(D84))&gt;=50,"YES","NO"))</f>
        <v/>
      </c>
      <c r="G84" s="10" t="str">
        <f aca="false">IF(E84="","",IF(E84&gt;145000,"YES","NO"))</f>
        <v/>
      </c>
      <c r="H84" s="39" t="str">
        <f aca="false">IF(A84="","",IF(AND((2026-YEAR(D84))&gt;=60,(2026-YEAR(D84))&lt;=63),11250,7500))</f>
        <v/>
      </c>
      <c r="I84" s="34" t="str">
        <f aca="false">IF(A84="","",IF(AND(F84="YES",G84="YES"),"ROTH REQUIRED","Pre-tax Allowed"))</f>
        <v/>
      </c>
      <c r="J84" s="30" t="str">
        <f aca="false">IF(I84="ROTH REQUIRED","Send notification + Update payroll system",IF(A84="","","No action needed"))</f>
        <v/>
      </c>
      <c r="K84" s="20" t="str">
        <f aca="false">IF(A84="","",IF(OR(B84="",C84="",D84="",E84=""),"⚠ MISSING DATA","✓ Complete"))</f>
        <v/>
      </c>
    </row>
    <row r="85" customFormat="false" ht="15" hidden="false" customHeight="true" outlineLevel="0" collapsed="false">
      <c r="A85" s="13"/>
      <c r="B85" s="13"/>
      <c r="C85" s="13"/>
      <c r="D85" s="37"/>
      <c r="E85" s="38"/>
      <c r="F85" s="10" t="str">
        <f aca="false">IF(A85="","",IF((2026-YEAR(D85))&gt;=50,"YES","NO"))</f>
        <v/>
      </c>
      <c r="G85" s="10" t="str">
        <f aca="false">IF(E85="","",IF(E85&gt;145000,"YES","NO"))</f>
        <v/>
      </c>
      <c r="H85" s="39" t="str">
        <f aca="false">IF(A85="","",IF(AND((2026-YEAR(D85))&gt;=60,(2026-YEAR(D85))&lt;=63),11250,7500))</f>
        <v/>
      </c>
      <c r="I85" s="34" t="str">
        <f aca="false">IF(A85="","",IF(AND(F85="YES",G85="YES"),"ROTH REQUIRED","Pre-tax Allowed"))</f>
        <v/>
      </c>
      <c r="J85" s="30" t="str">
        <f aca="false">IF(I85="ROTH REQUIRED","Send notification + Update payroll system",IF(A85="","","No action needed"))</f>
        <v/>
      </c>
      <c r="K85" s="20" t="str">
        <f aca="false">IF(A85="","",IF(OR(B85="",C85="",D85="",E85=""),"⚠ MISSING DATA","✓ Complete"))</f>
        <v/>
      </c>
    </row>
    <row r="86" customFormat="false" ht="15" hidden="false" customHeight="true" outlineLevel="0" collapsed="false">
      <c r="A86" s="13"/>
      <c r="B86" s="13"/>
      <c r="C86" s="13"/>
      <c r="D86" s="37"/>
      <c r="E86" s="38"/>
      <c r="F86" s="10" t="str">
        <f aca="false">IF(A86="","",IF((2026-YEAR(D86))&gt;=50,"YES","NO"))</f>
        <v/>
      </c>
      <c r="G86" s="10" t="str">
        <f aca="false">IF(E86="","",IF(E86&gt;145000,"YES","NO"))</f>
        <v/>
      </c>
      <c r="H86" s="39" t="str">
        <f aca="false">IF(A86="","",IF(AND((2026-YEAR(D86))&gt;=60,(2026-YEAR(D86))&lt;=63),11250,7500))</f>
        <v/>
      </c>
      <c r="I86" s="34" t="str">
        <f aca="false">IF(A86="","",IF(AND(F86="YES",G86="YES"),"ROTH REQUIRED","Pre-tax Allowed"))</f>
        <v/>
      </c>
      <c r="J86" s="30" t="str">
        <f aca="false">IF(I86="ROTH REQUIRED","Send notification + Update payroll system",IF(A86="","","No action needed"))</f>
        <v/>
      </c>
      <c r="K86" s="20" t="str">
        <f aca="false">IF(A86="","",IF(OR(B86="",C86="",D86="",E86=""),"⚠ MISSING DATA","✓ Complete"))</f>
        <v/>
      </c>
    </row>
    <row r="87" customFormat="false" ht="15" hidden="false" customHeight="true" outlineLevel="0" collapsed="false">
      <c r="A87" s="13"/>
      <c r="B87" s="13"/>
      <c r="C87" s="13"/>
      <c r="D87" s="37"/>
      <c r="E87" s="38"/>
      <c r="F87" s="10" t="str">
        <f aca="false">IF(A87="","",IF((2026-YEAR(D87))&gt;=50,"YES","NO"))</f>
        <v/>
      </c>
      <c r="G87" s="10" t="str">
        <f aca="false">IF(E87="","",IF(E87&gt;145000,"YES","NO"))</f>
        <v/>
      </c>
      <c r="H87" s="39" t="str">
        <f aca="false">IF(A87="","",IF(AND((2026-YEAR(D87))&gt;=60,(2026-YEAR(D87))&lt;=63),11250,7500))</f>
        <v/>
      </c>
      <c r="I87" s="34" t="str">
        <f aca="false">IF(A87="","",IF(AND(F87="YES",G87="YES"),"ROTH REQUIRED","Pre-tax Allowed"))</f>
        <v/>
      </c>
      <c r="J87" s="30" t="str">
        <f aca="false">IF(I87="ROTH REQUIRED","Send notification + Update payroll system",IF(A87="","","No action needed"))</f>
        <v/>
      </c>
      <c r="K87" s="20" t="str">
        <f aca="false">IF(A87="","",IF(OR(B87="",C87="",D87="",E87=""),"⚠ MISSING DATA","✓ Complete"))</f>
        <v/>
      </c>
    </row>
    <row r="88" customFormat="false" ht="15" hidden="false" customHeight="true" outlineLevel="0" collapsed="false">
      <c r="A88" s="13"/>
      <c r="B88" s="13"/>
      <c r="C88" s="13"/>
      <c r="D88" s="37"/>
      <c r="E88" s="38"/>
      <c r="F88" s="10" t="str">
        <f aca="false">IF(A88="","",IF((2026-YEAR(D88))&gt;=50,"YES","NO"))</f>
        <v/>
      </c>
      <c r="G88" s="10" t="str">
        <f aca="false">IF(E88="","",IF(E88&gt;145000,"YES","NO"))</f>
        <v/>
      </c>
      <c r="H88" s="39" t="str">
        <f aca="false">IF(A88="","",IF(AND((2026-YEAR(D88))&gt;=60,(2026-YEAR(D88))&lt;=63),11250,7500))</f>
        <v/>
      </c>
      <c r="I88" s="34" t="str">
        <f aca="false">IF(A88="","",IF(AND(F88="YES",G88="YES"),"ROTH REQUIRED","Pre-tax Allowed"))</f>
        <v/>
      </c>
      <c r="J88" s="30" t="str">
        <f aca="false">IF(I88="ROTH REQUIRED","Send notification + Update payroll system",IF(A88="","","No action needed"))</f>
        <v/>
      </c>
      <c r="K88" s="20" t="str">
        <f aca="false">IF(A88="","",IF(OR(B88="",C88="",D88="",E88=""),"⚠ MISSING DATA","✓ Complete"))</f>
        <v/>
      </c>
    </row>
    <row r="89" customFormat="false" ht="15" hidden="false" customHeight="true" outlineLevel="0" collapsed="false">
      <c r="A89" s="13"/>
      <c r="B89" s="13"/>
      <c r="C89" s="13"/>
      <c r="D89" s="37"/>
      <c r="E89" s="38"/>
      <c r="F89" s="10" t="str">
        <f aca="false">IF(A89="","",IF((2026-YEAR(D89))&gt;=50,"YES","NO"))</f>
        <v/>
      </c>
      <c r="G89" s="10" t="str">
        <f aca="false">IF(E89="","",IF(E89&gt;145000,"YES","NO"))</f>
        <v/>
      </c>
      <c r="H89" s="39" t="str">
        <f aca="false">IF(A89="","",IF(AND((2026-YEAR(D89))&gt;=60,(2026-YEAR(D89))&lt;=63),11250,7500))</f>
        <v/>
      </c>
      <c r="I89" s="34" t="str">
        <f aca="false">IF(A89="","",IF(AND(F89="YES",G89="YES"),"ROTH REQUIRED","Pre-tax Allowed"))</f>
        <v/>
      </c>
      <c r="J89" s="30" t="str">
        <f aca="false">IF(I89="ROTH REQUIRED","Send notification + Update payroll system",IF(A89="","","No action needed"))</f>
        <v/>
      </c>
      <c r="K89" s="20" t="str">
        <f aca="false">IF(A89="","",IF(OR(B89="",C89="",D89="",E89=""),"⚠ MISSING DATA","✓ Complete"))</f>
        <v/>
      </c>
    </row>
    <row r="90" customFormat="false" ht="15" hidden="false" customHeight="true" outlineLevel="0" collapsed="false">
      <c r="A90" s="13"/>
      <c r="B90" s="13"/>
      <c r="C90" s="13"/>
      <c r="D90" s="37"/>
      <c r="E90" s="38"/>
      <c r="F90" s="10" t="str">
        <f aca="false">IF(A90="","",IF((2026-YEAR(D90))&gt;=50,"YES","NO"))</f>
        <v/>
      </c>
      <c r="G90" s="10" t="str">
        <f aca="false">IF(E90="","",IF(E90&gt;145000,"YES","NO"))</f>
        <v/>
      </c>
      <c r="H90" s="39" t="str">
        <f aca="false">IF(A90="","",IF(AND((2026-YEAR(D90))&gt;=60,(2026-YEAR(D90))&lt;=63),11250,7500))</f>
        <v/>
      </c>
      <c r="I90" s="34" t="str">
        <f aca="false">IF(A90="","",IF(AND(F90="YES",G90="YES"),"ROTH REQUIRED","Pre-tax Allowed"))</f>
        <v/>
      </c>
      <c r="J90" s="30" t="str">
        <f aca="false">IF(I90="ROTH REQUIRED","Send notification + Update payroll system",IF(A90="","","No action needed"))</f>
        <v/>
      </c>
      <c r="K90" s="20" t="str">
        <f aca="false">IF(A90="","",IF(OR(B90="",C90="",D90="",E90=""),"⚠ MISSING DATA","✓ Complete"))</f>
        <v/>
      </c>
    </row>
    <row r="91" customFormat="false" ht="15" hidden="false" customHeight="true" outlineLevel="0" collapsed="false">
      <c r="A91" s="13"/>
      <c r="B91" s="13"/>
      <c r="C91" s="13"/>
      <c r="D91" s="37"/>
      <c r="E91" s="38"/>
      <c r="F91" s="10" t="str">
        <f aca="false">IF(A91="","",IF((2026-YEAR(D91))&gt;=50,"YES","NO"))</f>
        <v/>
      </c>
      <c r="G91" s="10" t="str">
        <f aca="false">IF(E91="","",IF(E91&gt;145000,"YES","NO"))</f>
        <v/>
      </c>
      <c r="H91" s="39" t="str">
        <f aca="false">IF(A91="","",IF(AND((2026-YEAR(D91))&gt;=60,(2026-YEAR(D91))&lt;=63),11250,7500))</f>
        <v/>
      </c>
      <c r="I91" s="34" t="str">
        <f aca="false">IF(A91="","",IF(AND(F91="YES",G91="YES"),"ROTH REQUIRED","Pre-tax Allowed"))</f>
        <v/>
      </c>
      <c r="J91" s="30" t="str">
        <f aca="false">IF(I91="ROTH REQUIRED","Send notification + Update payroll system",IF(A91="","","No action needed"))</f>
        <v/>
      </c>
      <c r="K91" s="20" t="str">
        <f aca="false">IF(A91="","",IF(OR(B91="",C91="",D91="",E91=""),"⚠ MISSING DATA","✓ Complete"))</f>
        <v/>
      </c>
    </row>
    <row r="92" customFormat="false" ht="15" hidden="false" customHeight="true" outlineLevel="0" collapsed="false">
      <c r="A92" s="13"/>
      <c r="B92" s="13"/>
      <c r="C92" s="13"/>
      <c r="D92" s="37"/>
      <c r="E92" s="38"/>
      <c r="F92" s="10" t="str">
        <f aca="false">IF(A92="","",IF((2026-YEAR(D92))&gt;=50,"YES","NO"))</f>
        <v/>
      </c>
      <c r="G92" s="10" t="str">
        <f aca="false">IF(E92="","",IF(E92&gt;145000,"YES","NO"))</f>
        <v/>
      </c>
      <c r="H92" s="39" t="str">
        <f aca="false">IF(A92="","",IF(AND((2026-YEAR(D92))&gt;=60,(2026-YEAR(D92))&lt;=63),11250,7500))</f>
        <v/>
      </c>
      <c r="I92" s="34" t="str">
        <f aca="false">IF(A92="","",IF(AND(F92="YES",G92="YES"),"ROTH REQUIRED","Pre-tax Allowed"))</f>
        <v/>
      </c>
      <c r="J92" s="30" t="str">
        <f aca="false">IF(I92="ROTH REQUIRED","Send notification + Update payroll system",IF(A92="","","No action needed"))</f>
        <v/>
      </c>
      <c r="K92" s="20" t="str">
        <f aca="false">IF(A92="","",IF(OR(B92="",C92="",D92="",E92=""),"⚠ MISSING DATA","✓ Complete"))</f>
        <v/>
      </c>
    </row>
    <row r="93" customFormat="false" ht="15" hidden="false" customHeight="true" outlineLevel="0" collapsed="false">
      <c r="A93" s="13"/>
      <c r="B93" s="13"/>
      <c r="C93" s="13"/>
      <c r="D93" s="37"/>
      <c r="E93" s="38"/>
      <c r="F93" s="10" t="str">
        <f aca="false">IF(A93="","",IF((2026-YEAR(D93))&gt;=50,"YES","NO"))</f>
        <v/>
      </c>
      <c r="G93" s="10" t="str">
        <f aca="false">IF(E93="","",IF(E93&gt;145000,"YES","NO"))</f>
        <v/>
      </c>
      <c r="H93" s="39" t="str">
        <f aca="false">IF(A93="","",IF(AND((2026-YEAR(D93))&gt;=60,(2026-YEAR(D93))&lt;=63),11250,7500))</f>
        <v/>
      </c>
      <c r="I93" s="34" t="str">
        <f aca="false">IF(A93="","",IF(AND(F93="YES",G93="YES"),"ROTH REQUIRED","Pre-tax Allowed"))</f>
        <v/>
      </c>
      <c r="J93" s="30" t="str">
        <f aca="false">IF(I93="ROTH REQUIRED","Send notification + Update payroll system",IF(A93="","","No action needed"))</f>
        <v/>
      </c>
      <c r="K93" s="20" t="str">
        <f aca="false">IF(A93="","",IF(OR(B93="",C93="",D93="",E93=""),"⚠ MISSING DATA","✓ Complete"))</f>
        <v/>
      </c>
    </row>
    <row r="94" customFormat="false" ht="15" hidden="false" customHeight="true" outlineLevel="0" collapsed="false">
      <c r="A94" s="13"/>
      <c r="B94" s="13"/>
      <c r="C94" s="13"/>
      <c r="D94" s="37"/>
      <c r="E94" s="38"/>
      <c r="F94" s="10" t="str">
        <f aca="false">IF(A94="","",IF((2026-YEAR(D94))&gt;=50,"YES","NO"))</f>
        <v/>
      </c>
      <c r="G94" s="10" t="str">
        <f aca="false">IF(E94="","",IF(E94&gt;145000,"YES","NO"))</f>
        <v/>
      </c>
      <c r="H94" s="39" t="str">
        <f aca="false">IF(A94="","",IF(AND((2026-YEAR(D94))&gt;=60,(2026-YEAR(D94))&lt;=63),11250,7500))</f>
        <v/>
      </c>
      <c r="I94" s="34" t="str">
        <f aca="false">IF(A94="","",IF(AND(F94="YES",G94="YES"),"ROTH REQUIRED","Pre-tax Allowed"))</f>
        <v/>
      </c>
      <c r="J94" s="30" t="str">
        <f aca="false">IF(I94="ROTH REQUIRED","Send notification + Update payroll system",IF(A94="","","No action needed"))</f>
        <v/>
      </c>
      <c r="K94" s="20" t="str">
        <f aca="false">IF(A94="","",IF(OR(B94="",C94="",D94="",E94=""),"⚠ MISSING DATA","✓ Complete"))</f>
        <v/>
      </c>
    </row>
    <row r="95" customFormat="false" ht="15" hidden="false" customHeight="true" outlineLevel="0" collapsed="false">
      <c r="A95" s="13"/>
      <c r="B95" s="13"/>
      <c r="C95" s="13"/>
      <c r="D95" s="37"/>
      <c r="E95" s="38"/>
      <c r="F95" s="10" t="str">
        <f aca="false">IF(A95="","",IF((2026-YEAR(D95))&gt;=50,"YES","NO"))</f>
        <v/>
      </c>
      <c r="G95" s="10" t="str">
        <f aca="false">IF(E95="","",IF(E95&gt;145000,"YES","NO"))</f>
        <v/>
      </c>
      <c r="H95" s="39" t="str">
        <f aca="false">IF(A95="","",IF(AND((2026-YEAR(D95))&gt;=60,(2026-YEAR(D95))&lt;=63),11250,7500))</f>
        <v/>
      </c>
      <c r="I95" s="34" t="str">
        <f aca="false">IF(A95="","",IF(AND(F95="YES",G95="YES"),"ROTH REQUIRED","Pre-tax Allowed"))</f>
        <v/>
      </c>
      <c r="J95" s="30" t="str">
        <f aca="false">IF(I95="ROTH REQUIRED","Send notification + Update payroll system",IF(A95="","","No action needed"))</f>
        <v/>
      </c>
      <c r="K95" s="20" t="str">
        <f aca="false">IF(A95="","",IF(OR(B95="",C95="",D95="",E95=""),"⚠ MISSING DATA","✓ Complete"))</f>
        <v/>
      </c>
    </row>
    <row r="96" customFormat="false" ht="15" hidden="false" customHeight="true" outlineLevel="0" collapsed="false">
      <c r="A96" s="13"/>
      <c r="B96" s="13"/>
      <c r="C96" s="13"/>
      <c r="D96" s="37"/>
      <c r="E96" s="38"/>
      <c r="F96" s="10" t="str">
        <f aca="false">IF(A96="","",IF((2026-YEAR(D96))&gt;=50,"YES","NO"))</f>
        <v/>
      </c>
      <c r="G96" s="10" t="str">
        <f aca="false">IF(E96="","",IF(E96&gt;145000,"YES","NO"))</f>
        <v/>
      </c>
      <c r="H96" s="39" t="str">
        <f aca="false">IF(A96="","",IF(AND((2026-YEAR(D96))&gt;=60,(2026-YEAR(D96))&lt;=63),11250,7500))</f>
        <v/>
      </c>
      <c r="I96" s="34" t="str">
        <f aca="false">IF(A96="","",IF(AND(F96="YES",G96="YES"),"ROTH REQUIRED","Pre-tax Allowed"))</f>
        <v/>
      </c>
      <c r="J96" s="30" t="str">
        <f aca="false">IF(I96="ROTH REQUIRED","Send notification + Update payroll system",IF(A96="","","No action needed"))</f>
        <v/>
      </c>
      <c r="K96" s="20" t="str">
        <f aca="false">IF(A96="","",IF(OR(B96="",C96="",D96="",E96=""),"⚠ MISSING DATA","✓ Complete"))</f>
        <v/>
      </c>
    </row>
    <row r="97" customFormat="false" ht="15" hidden="false" customHeight="true" outlineLevel="0" collapsed="false">
      <c r="A97" s="13"/>
      <c r="B97" s="13"/>
      <c r="C97" s="13"/>
      <c r="D97" s="37"/>
      <c r="E97" s="38"/>
      <c r="F97" s="10" t="str">
        <f aca="false">IF(A97="","",IF((2026-YEAR(D97))&gt;=50,"YES","NO"))</f>
        <v/>
      </c>
      <c r="G97" s="10" t="str">
        <f aca="false">IF(E97="","",IF(E97&gt;145000,"YES","NO"))</f>
        <v/>
      </c>
      <c r="H97" s="39" t="str">
        <f aca="false">IF(A97="","",IF(AND((2026-YEAR(D97))&gt;=60,(2026-YEAR(D97))&lt;=63),11250,7500))</f>
        <v/>
      </c>
      <c r="I97" s="34" t="str">
        <f aca="false">IF(A97="","",IF(AND(F97="YES",G97="YES"),"ROTH REQUIRED","Pre-tax Allowed"))</f>
        <v/>
      </c>
      <c r="J97" s="30" t="str">
        <f aca="false">IF(I97="ROTH REQUIRED","Send notification + Update payroll system",IF(A97="","","No action needed"))</f>
        <v/>
      </c>
      <c r="K97" s="20" t="str">
        <f aca="false">IF(A97="","",IF(OR(B97="",C97="",D97="",E97=""),"⚠ MISSING DATA","✓ Complete"))</f>
        <v/>
      </c>
    </row>
    <row r="98" customFormat="false" ht="15" hidden="false" customHeight="true" outlineLevel="0" collapsed="false">
      <c r="A98" s="13"/>
      <c r="B98" s="13"/>
      <c r="C98" s="13"/>
      <c r="D98" s="37"/>
      <c r="E98" s="38"/>
      <c r="F98" s="10" t="str">
        <f aca="false">IF(A98="","",IF((2026-YEAR(D98))&gt;=50,"YES","NO"))</f>
        <v/>
      </c>
      <c r="G98" s="10" t="str">
        <f aca="false">IF(E98="","",IF(E98&gt;145000,"YES","NO"))</f>
        <v/>
      </c>
      <c r="H98" s="39" t="str">
        <f aca="false">IF(A98="","",IF(AND((2026-YEAR(D98))&gt;=60,(2026-YEAR(D98))&lt;=63),11250,7500))</f>
        <v/>
      </c>
      <c r="I98" s="34" t="str">
        <f aca="false">IF(A98="","",IF(AND(F98="YES",G98="YES"),"ROTH REQUIRED","Pre-tax Allowed"))</f>
        <v/>
      </c>
      <c r="J98" s="30" t="str">
        <f aca="false">IF(I98="ROTH REQUIRED","Send notification + Update payroll system",IF(A98="","","No action needed"))</f>
        <v/>
      </c>
      <c r="K98" s="20" t="str">
        <f aca="false">IF(A98="","",IF(OR(B98="",C98="",D98="",E98=""),"⚠ MISSING DATA","✓ Complete"))</f>
        <v/>
      </c>
    </row>
    <row r="99" customFormat="false" ht="15" hidden="false" customHeight="true" outlineLevel="0" collapsed="false">
      <c r="A99" s="13"/>
      <c r="B99" s="13"/>
      <c r="C99" s="13"/>
      <c r="D99" s="37"/>
      <c r="E99" s="38"/>
      <c r="F99" s="10" t="str">
        <f aca="false">IF(A99="","",IF((2026-YEAR(D99))&gt;=50,"YES","NO"))</f>
        <v/>
      </c>
      <c r="G99" s="10" t="str">
        <f aca="false">IF(E99="","",IF(E99&gt;145000,"YES","NO"))</f>
        <v/>
      </c>
      <c r="H99" s="39" t="str">
        <f aca="false">IF(A99="","",IF(AND((2026-YEAR(D99))&gt;=60,(2026-YEAR(D99))&lt;=63),11250,7500))</f>
        <v/>
      </c>
      <c r="I99" s="34" t="str">
        <f aca="false">IF(A99="","",IF(AND(F99="YES",G99="YES"),"ROTH REQUIRED","Pre-tax Allowed"))</f>
        <v/>
      </c>
      <c r="J99" s="30" t="str">
        <f aca="false">IF(I99="ROTH REQUIRED","Send notification + Update payroll system",IF(A99="","","No action needed"))</f>
        <v/>
      </c>
      <c r="K99" s="20" t="str">
        <f aca="false">IF(A99="","",IF(OR(B99="",C99="",D99="",E99=""),"⚠ MISSING DATA","✓ Complete"))</f>
        <v/>
      </c>
    </row>
    <row r="100" customFormat="false" ht="15" hidden="false" customHeight="true" outlineLevel="0" collapsed="false">
      <c r="A100" s="13"/>
      <c r="B100" s="13"/>
      <c r="C100" s="13"/>
      <c r="D100" s="37"/>
      <c r="E100" s="38"/>
      <c r="F100" s="10" t="str">
        <f aca="false">IF(A100="","",IF((2026-YEAR(D100))&gt;=50,"YES","NO"))</f>
        <v/>
      </c>
      <c r="G100" s="10" t="str">
        <f aca="false">IF(E100="","",IF(E100&gt;145000,"YES","NO"))</f>
        <v/>
      </c>
      <c r="H100" s="39" t="str">
        <f aca="false">IF(A100="","",IF(AND((2026-YEAR(D100))&gt;=60,(2026-YEAR(D100))&lt;=63),11250,7500))</f>
        <v/>
      </c>
      <c r="I100" s="34" t="str">
        <f aca="false">IF(A100="","",IF(AND(F100="YES",G100="YES"),"ROTH REQUIRED","Pre-tax Allowed"))</f>
        <v/>
      </c>
      <c r="J100" s="30" t="str">
        <f aca="false">IF(I100="ROTH REQUIRED","Send notification + Update payroll system",IF(A100="","","No action needed"))</f>
        <v/>
      </c>
      <c r="K100" s="20" t="str">
        <f aca="false">IF(A100="","",IF(OR(B100="",C100="",D100="",E100=""),"⚠ MISSING DATA","✓ Complete"))</f>
        <v/>
      </c>
    </row>
    <row r="101" customFormat="false" ht="15" hidden="false" customHeight="true" outlineLevel="0" collapsed="false">
      <c r="A101" s="13"/>
      <c r="B101" s="13"/>
      <c r="C101" s="13"/>
      <c r="D101" s="37"/>
      <c r="E101" s="38"/>
      <c r="F101" s="10" t="str">
        <f aca="false">IF(A101="","",IF((2026-YEAR(D101))&gt;=50,"YES","NO"))</f>
        <v/>
      </c>
      <c r="G101" s="10" t="str">
        <f aca="false">IF(E101="","",IF(E101&gt;145000,"YES","NO"))</f>
        <v/>
      </c>
      <c r="H101" s="39" t="str">
        <f aca="false">IF(A101="","",IF(AND((2026-YEAR(D101))&gt;=60,(2026-YEAR(D101))&lt;=63),11250,7500))</f>
        <v/>
      </c>
      <c r="I101" s="34" t="str">
        <f aca="false">IF(A101="","",IF(AND(F101="YES",G101="YES"),"ROTH REQUIRED","Pre-tax Allowed"))</f>
        <v/>
      </c>
      <c r="J101" s="30" t="str">
        <f aca="false">IF(I101="ROTH REQUIRED","Send notification + Update payroll system",IF(A101="","","No action needed"))</f>
        <v/>
      </c>
      <c r="K101" s="20" t="str">
        <f aca="false">IF(A101="","",IF(OR(B101="",C101="",D101="",E101=""),"⚠ MISSING DATA","✓ Complete"))</f>
        <v/>
      </c>
    </row>
    <row r="102" customFormat="false" ht="15" hidden="false" customHeight="true" outlineLevel="0" collapsed="false">
      <c r="A102" s="13"/>
      <c r="B102" s="13"/>
      <c r="C102" s="13"/>
      <c r="D102" s="37"/>
      <c r="E102" s="38"/>
      <c r="F102" s="10" t="str">
        <f aca="false">IF(A102="","",IF((2026-YEAR(D102))&gt;=50,"YES","NO"))</f>
        <v/>
      </c>
      <c r="G102" s="10" t="str">
        <f aca="false">IF(E102="","",IF(E102&gt;145000,"YES","NO"))</f>
        <v/>
      </c>
      <c r="H102" s="39" t="str">
        <f aca="false">IF(A102="","",IF(AND((2026-YEAR(D102))&gt;=60,(2026-YEAR(D102))&lt;=63),11250,7500))</f>
        <v/>
      </c>
      <c r="I102" s="34" t="str">
        <f aca="false">IF(A102="","",IF(AND(F102="YES",G102="YES"),"ROTH REQUIRED","Pre-tax Allowed"))</f>
        <v/>
      </c>
      <c r="J102" s="30" t="str">
        <f aca="false">IF(I102="ROTH REQUIRED","Send notification + Update payroll system",IF(A102="","","No action needed"))</f>
        <v/>
      </c>
      <c r="K102" s="20" t="str">
        <f aca="false">IF(A102="","",IF(OR(B102="",C102="",D102="",E102=""),"⚠ MISSING DATA","✓ Complete"))</f>
        <v/>
      </c>
    </row>
    <row r="103" customFormat="false" ht="15" hidden="false" customHeight="true" outlineLevel="0" collapsed="false">
      <c r="A103" s="13"/>
      <c r="B103" s="13"/>
      <c r="C103" s="13"/>
      <c r="D103" s="37"/>
      <c r="E103" s="38"/>
      <c r="F103" s="10" t="str">
        <f aca="false">IF(A103="","",IF((2026-YEAR(D103))&gt;=50,"YES","NO"))</f>
        <v/>
      </c>
      <c r="G103" s="10" t="str">
        <f aca="false">IF(E103="","",IF(E103&gt;145000,"YES","NO"))</f>
        <v/>
      </c>
      <c r="H103" s="39" t="str">
        <f aca="false">IF(A103="","",IF(AND((2026-YEAR(D103))&gt;=60,(2026-YEAR(D103))&lt;=63),11250,7500))</f>
        <v/>
      </c>
      <c r="I103" s="34" t="str">
        <f aca="false">IF(A103="","",IF(AND(F103="YES",G103="YES"),"ROTH REQUIRED","Pre-tax Allowed"))</f>
        <v/>
      </c>
      <c r="J103" s="30" t="str">
        <f aca="false">IF(I103="ROTH REQUIRED","Send notification + Update payroll system",IF(A103="","","No action needed"))</f>
        <v/>
      </c>
      <c r="K103" s="20" t="str">
        <f aca="false">IF(A103="","",IF(OR(B103="",C103="",D103="",E103=""),"⚠ MISSING DATA","✓ Complete"))</f>
        <v/>
      </c>
    </row>
    <row r="104" customFormat="false" ht="15" hidden="false" customHeight="true" outlineLevel="0" collapsed="false">
      <c r="A104" s="13"/>
      <c r="B104" s="13"/>
      <c r="C104" s="13"/>
      <c r="D104" s="37"/>
      <c r="E104" s="38"/>
      <c r="F104" s="10" t="str">
        <f aca="false">IF(A104="","",IF((2026-YEAR(D104))&gt;=50,"YES","NO"))</f>
        <v/>
      </c>
      <c r="G104" s="10" t="str">
        <f aca="false">IF(E104="","",IF(E104&gt;145000,"YES","NO"))</f>
        <v/>
      </c>
      <c r="H104" s="39" t="str">
        <f aca="false">IF(A104="","",IF(AND((2026-YEAR(D104))&gt;=60,(2026-YEAR(D104))&lt;=63),11250,7500))</f>
        <v/>
      </c>
      <c r="I104" s="34" t="str">
        <f aca="false">IF(A104="","",IF(AND(F104="YES",G104="YES"),"ROTH REQUIRED","Pre-tax Allowed"))</f>
        <v/>
      </c>
      <c r="J104" s="30" t="str">
        <f aca="false">IF(I104="ROTH REQUIRED","Send notification + Update payroll system",IF(A104="","","No action needed"))</f>
        <v/>
      </c>
      <c r="K104" s="20" t="str">
        <f aca="false">IF(A104="","",IF(OR(B104="",C104="",D104="",E104=""),"⚠ MISSING DATA","✓ Complete"))</f>
        <v/>
      </c>
    </row>
    <row r="105" customFormat="false" ht="15" hidden="false" customHeight="true" outlineLevel="0" collapsed="false">
      <c r="A105" s="13"/>
      <c r="B105" s="13"/>
      <c r="C105" s="13"/>
      <c r="D105" s="37"/>
      <c r="E105" s="38"/>
      <c r="F105" s="10" t="str">
        <f aca="false">IF(A105="","",IF((2026-YEAR(D105))&gt;=50,"YES","NO"))</f>
        <v/>
      </c>
      <c r="G105" s="10" t="str">
        <f aca="false">IF(E105="","",IF(E105&gt;145000,"YES","NO"))</f>
        <v/>
      </c>
      <c r="H105" s="39" t="str">
        <f aca="false">IF(A105="","",IF(AND((2026-YEAR(D105))&gt;=60,(2026-YEAR(D105))&lt;=63),11250,7500))</f>
        <v/>
      </c>
      <c r="I105" s="34" t="str">
        <f aca="false">IF(A105="","",IF(AND(F105="YES",G105="YES"),"ROTH REQUIRED","Pre-tax Allowed"))</f>
        <v/>
      </c>
      <c r="J105" s="30" t="str">
        <f aca="false">IF(I105="ROTH REQUIRED","Send notification + Update payroll system",IF(A105="","","No action needed"))</f>
        <v/>
      </c>
      <c r="K105" s="20" t="str">
        <f aca="false">IF(A105="","",IF(OR(B105="",C105="",D105="",E105=""),"⚠ MISSING DATA","✓ Complete"))</f>
        <v/>
      </c>
    </row>
    <row r="106" customFormat="false" ht="15" hidden="false" customHeight="true" outlineLevel="0" collapsed="false">
      <c r="A106" s="13"/>
      <c r="B106" s="13"/>
      <c r="C106" s="13"/>
      <c r="D106" s="37"/>
      <c r="E106" s="38"/>
      <c r="F106" s="10" t="str">
        <f aca="false">IF(A106="","",IF((2026-YEAR(D106))&gt;=50,"YES","NO"))</f>
        <v/>
      </c>
      <c r="G106" s="10" t="str">
        <f aca="false">IF(E106="","",IF(E106&gt;145000,"YES","NO"))</f>
        <v/>
      </c>
      <c r="H106" s="39" t="str">
        <f aca="false">IF(A106="","",IF(AND((2026-YEAR(D106))&gt;=60,(2026-YEAR(D106))&lt;=63),11250,7500))</f>
        <v/>
      </c>
      <c r="I106" s="34" t="str">
        <f aca="false">IF(A106="","",IF(AND(F106="YES",G106="YES"),"ROTH REQUIRED","Pre-tax Allowed"))</f>
        <v/>
      </c>
      <c r="J106" s="30" t="str">
        <f aca="false">IF(I106="ROTH REQUIRED","Send notification + Update payroll system",IF(A106="","","No action needed"))</f>
        <v/>
      </c>
      <c r="K106" s="20" t="str">
        <f aca="false">IF(A106="","",IF(OR(B106="",C106="",D106="",E106=""),"⚠ MISSING DATA","✓ Complete"))</f>
        <v/>
      </c>
    </row>
    <row r="107" customFormat="false" ht="15" hidden="false" customHeight="true" outlineLevel="0" collapsed="false">
      <c r="A107" s="13"/>
      <c r="B107" s="13"/>
      <c r="C107" s="13"/>
      <c r="D107" s="37"/>
      <c r="E107" s="38"/>
      <c r="F107" s="10" t="str">
        <f aca="false">IF(A107="","",IF((2026-YEAR(D107))&gt;=50,"YES","NO"))</f>
        <v/>
      </c>
      <c r="G107" s="10" t="str">
        <f aca="false">IF(E107="","",IF(E107&gt;145000,"YES","NO"))</f>
        <v/>
      </c>
      <c r="H107" s="39" t="str">
        <f aca="false">IF(A107="","",IF(AND((2026-YEAR(D107))&gt;=60,(2026-YEAR(D107))&lt;=63),11250,7500))</f>
        <v/>
      </c>
      <c r="I107" s="34" t="str">
        <f aca="false">IF(A107="","",IF(AND(F107="YES",G107="YES"),"ROTH REQUIRED","Pre-tax Allowed"))</f>
        <v/>
      </c>
      <c r="J107" s="30" t="str">
        <f aca="false">IF(I107="ROTH REQUIRED","Send notification + Update payroll system",IF(A107="","","No action needed"))</f>
        <v/>
      </c>
      <c r="K107" s="20" t="str">
        <f aca="false">IF(A107="","",IF(OR(B107="",C107="",D107="",E107=""),"⚠ MISSING DATA","✓ Complete"))</f>
        <v/>
      </c>
    </row>
    <row r="108" customFormat="false" ht="15" hidden="false" customHeight="true" outlineLevel="0" collapsed="false">
      <c r="A108" s="13"/>
      <c r="B108" s="13"/>
      <c r="C108" s="13"/>
      <c r="D108" s="37"/>
      <c r="E108" s="38"/>
      <c r="F108" s="10" t="str">
        <f aca="false">IF(A108="","",IF((2026-YEAR(D108))&gt;=50,"YES","NO"))</f>
        <v/>
      </c>
      <c r="G108" s="10" t="str">
        <f aca="false">IF(E108="","",IF(E108&gt;145000,"YES","NO"))</f>
        <v/>
      </c>
      <c r="H108" s="39" t="str">
        <f aca="false">IF(A108="","",IF(AND((2026-YEAR(D108))&gt;=60,(2026-YEAR(D108))&lt;=63),11250,7500))</f>
        <v/>
      </c>
      <c r="I108" s="34" t="str">
        <f aca="false">IF(A108="","",IF(AND(F108="YES",G108="YES"),"ROTH REQUIRED","Pre-tax Allowed"))</f>
        <v/>
      </c>
      <c r="J108" s="30" t="str">
        <f aca="false">IF(I108="ROTH REQUIRED","Send notification + Update payroll system",IF(A108="","","No action needed"))</f>
        <v/>
      </c>
      <c r="K108" s="20" t="str">
        <f aca="false">IF(A108="","",IF(OR(B108="",C108="",D108="",E108=""),"⚠ MISSING DATA","✓ Complete"))</f>
        <v/>
      </c>
    </row>
    <row r="109" customFormat="false" ht="15" hidden="false" customHeight="true" outlineLevel="0" collapsed="false">
      <c r="A109" s="13"/>
      <c r="B109" s="13"/>
      <c r="C109" s="13"/>
      <c r="D109" s="37"/>
      <c r="E109" s="38"/>
      <c r="F109" s="10" t="str">
        <f aca="false">IF(A109="","",IF((2026-YEAR(D109))&gt;=50,"YES","NO"))</f>
        <v/>
      </c>
      <c r="G109" s="10" t="str">
        <f aca="false">IF(E109="","",IF(E109&gt;145000,"YES","NO"))</f>
        <v/>
      </c>
      <c r="H109" s="39" t="str">
        <f aca="false">IF(A109="","",IF(AND((2026-YEAR(D109))&gt;=60,(2026-YEAR(D109))&lt;=63),11250,7500))</f>
        <v/>
      </c>
      <c r="I109" s="34" t="str">
        <f aca="false">IF(A109="","",IF(AND(F109="YES",G109="YES"),"ROTH REQUIRED","Pre-tax Allowed"))</f>
        <v/>
      </c>
      <c r="J109" s="30" t="str">
        <f aca="false">IF(I109="ROTH REQUIRED","Send notification + Update payroll system",IF(A109="","","No action needed"))</f>
        <v/>
      </c>
      <c r="K109" s="20" t="str">
        <f aca="false">IF(A109="","",IF(OR(B109="",C109="",D109="",E109=""),"⚠ MISSING DATA","✓ Complete"))</f>
        <v/>
      </c>
    </row>
    <row r="110" customFormat="false" ht="15" hidden="false" customHeight="true" outlineLevel="0" collapsed="false">
      <c r="A110" s="13"/>
      <c r="B110" s="13"/>
      <c r="C110" s="13"/>
      <c r="D110" s="37"/>
      <c r="E110" s="38"/>
      <c r="F110" s="10" t="str">
        <f aca="false">IF(A110="","",IF((2026-YEAR(D110))&gt;=50,"YES","NO"))</f>
        <v/>
      </c>
      <c r="G110" s="10" t="str">
        <f aca="false">IF(E110="","",IF(E110&gt;145000,"YES","NO"))</f>
        <v/>
      </c>
      <c r="H110" s="39" t="str">
        <f aca="false">IF(A110="","",IF(AND((2026-YEAR(D110))&gt;=60,(2026-YEAR(D110))&lt;=63),11250,7500))</f>
        <v/>
      </c>
      <c r="I110" s="34" t="str">
        <f aca="false">IF(A110="","",IF(AND(F110="YES",G110="YES"),"ROTH REQUIRED","Pre-tax Allowed"))</f>
        <v/>
      </c>
      <c r="J110" s="30" t="str">
        <f aca="false">IF(I110="ROTH REQUIRED","Send notification + Update payroll system",IF(A110="","","No action needed"))</f>
        <v/>
      </c>
      <c r="K110" s="20" t="str">
        <f aca="false">IF(A110="","",IF(OR(B110="",C110="",D110="",E110=""),"⚠ MISSING DATA","✓ Complete"))</f>
        <v/>
      </c>
    </row>
    <row r="111" customFormat="false" ht="15" hidden="false" customHeight="true" outlineLevel="0" collapsed="false">
      <c r="A111" s="13"/>
      <c r="B111" s="13"/>
      <c r="C111" s="13"/>
      <c r="D111" s="37"/>
      <c r="E111" s="38"/>
      <c r="F111" s="10" t="str">
        <f aca="false">IF(A111="","",IF((2026-YEAR(D111))&gt;=50,"YES","NO"))</f>
        <v/>
      </c>
      <c r="G111" s="10" t="str">
        <f aca="false">IF(E111="","",IF(E111&gt;145000,"YES","NO"))</f>
        <v/>
      </c>
      <c r="H111" s="39" t="str">
        <f aca="false">IF(A111="","",IF(AND((2026-YEAR(D111))&gt;=60,(2026-YEAR(D111))&lt;=63),11250,7500))</f>
        <v/>
      </c>
      <c r="I111" s="34" t="str">
        <f aca="false">IF(A111="","",IF(AND(F111="YES",G111="YES"),"ROTH REQUIRED","Pre-tax Allowed"))</f>
        <v/>
      </c>
      <c r="J111" s="30" t="str">
        <f aca="false">IF(I111="ROTH REQUIRED","Send notification + Update payroll system",IF(A111="","","No action needed"))</f>
        <v/>
      </c>
      <c r="K111" s="20" t="str">
        <f aca="false">IF(A111="","",IF(OR(B111="",C111="",D111="",E111=""),"⚠ MISSING DATA","✓ Complete"))</f>
        <v/>
      </c>
    </row>
    <row r="112" customFormat="false" ht="15" hidden="false" customHeight="true" outlineLevel="0" collapsed="false">
      <c r="A112" s="13"/>
      <c r="B112" s="13"/>
      <c r="C112" s="13"/>
      <c r="D112" s="37"/>
      <c r="E112" s="38"/>
      <c r="F112" s="10" t="str">
        <f aca="false">IF(A112="","",IF((2026-YEAR(D112))&gt;=50,"YES","NO"))</f>
        <v/>
      </c>
      <c r="G112" s="10" t="str">
        <f aca="false">IF(E112="","",IF(E112&gt;145000,"YES","NO"))</f>
        <v/>
      </c>
      <c r="H112" s="39" t="str">
        <f aca="false">IF(A112="","",IF(AND((2026-YEAR(D112))&gt;=60,(2026-YEAR(D112))&lt;=63),11250,7500))</f>
        <v/>
      </c>
      <c r="I112" s="34" t="str">
        <f aca="false">IF(A112="","",IF(AND(F112="YES",G112="YES"),"ROTH REQUIRED","Pre-tax Allowed"))</f>
        <v/>
      </c>
      <c r="J112" s="30" t="str">
        <f aca="false">IF(I112="ROTH REQUIRED","Send notification + Update payroll system",IF(A112="","","No action needed"))</f>
        <v/>
      </c>
      <c r="K112" s="20" t="str">
        <f aca="false">IF(A112="","",IF(OR(B112="",C112="",D112="",E112=""),"⚠ MISSING DATA","✓ Complete"))</f>
        <v/>
      </c>
    </row>
    <row r="113" customFormat="false" ht="15" hidden="false" customHeight="true" outlineLevel="0" collapsed="false">
      <c r="A113" s="13"/>
      <c r="B113" s="13"/>
      <c r="C113" s="13"/>
      <c r="D113" s="37"/>
      <c r="E113" s="38"/>
      <c r="F113" s="10" t="str">
        <f aca="false">IF(A113="","",IF((2026-YEAR(D113))&gt;=50,"YES","NO"))</f>
        <v/>
      </c>
      <c r="G113" s="10" t="str">
        <f aca="false">IF(E113="","",IF(E113&gt;145000,"YES","NO"))</f>
        <v/>
      </c>
      <c r="H113" s="39" t="str">
        <f aca="false">IF(A113="","",IF(AND((2026-YEAR(D113))&gt;=60,(2026-YEAR(D113))&lt;=63),11250,7500))</f>
        <v/>
      </c>
      <c r="I113" s="34" t="str">
        <f aca="false">IF(A113="","",IF(AND(F113="YES",G113="YES"),"ROTH REQUIRED","Pre-tax Allowed"))</f>
        <v/>
      </c>
      <c r="J113" s="30" t="str">
        <f aca="false">IF(I113="ROTH REQUIRED","Send notification + Update payroll system",IF(A113="","","No action needed"))</f>
        <v/>
      </c>
      <c r="K113" s="20" t="str">
        <f aca="false">IF(A113="","",IF(OR(B113="",C113="",D113="",E113=""),"⚠ MISSING DATA","✓ Complete"))</f>
        <v/>
      </c>
    </row>
    <row r="114" customFormat="false" ht="15" hidden="false" customHeight="true" outlineLevel="0" collapsed="false">
      <c r="A114" s="13"/>
      <c r="B114" s="13"/>
      <c r="C114" s="13"/>
      <c r="D114" s="37"/>
      <c r="E114" s="38"/>
      <c r="F114" s="10" t="str">
        <f aca="false">IF(A114="","",IF((2026-YEAR(D114))&gt;=50,"YES","NO"))</f>
        <v/>
      </c>
      <c r="G114" s="10" t="str">
        <f aca="false">IF(E114="","",IF(E114&gt;145000,"YES","NO"))</f>
        <v/>
      </c>
      <c r="H114" s="39" t="str">
        <f aca="false">IF(A114="","",IF(AND((2026-YEAR(D114))&gt;=60,(2026-YEAR(D114))&lt;=63),11250,7500))</f>
        <v/>
      </c>
      <c r="I114" s="34" t="str">
        <f aca="false">IF(A114="","",IF(AND(F114="YES",G114="YES"),"ROTH REQUIRED","Pre-tax Allowed"))</f>
        <v/>
      </c>
      <c r="J114" s="30" t="str">
        <f aca="false">IF(I114="ROTH REQUIRED","Send notification + Update payroll system",IF(A114="","","No action needed"))</f>
        <v/>
      </c>
      <c r="K114" s="20" t="str">
        <f aca="false">IF(A114="","",IF(OR(B114="",C114="",D114="",E114=""),"⚠ MISSING DATA","✓ Complete"))</f>
        <v/>
      </c>
    </row>
    <row r="115" customFormat="false" ht="15" hidden="false" customHeight="true" outlineLevel="0" collapsed="false">
      <c r="A115" s="13"/>
      <c r="B115" s="13"/>
      <c r="C115" s="13"/>
      <c r="D115" s="37"/>
      <c r="E115" s="38"/>
      <c r="F115" s="10" t="str">
        <f aca="false">IF(A115="","",IF((2026-YEAR(D115))&gt;=50,"YES","NO"))</f>
        <v/>
      </c>
      <c r="G115" s="10" t="str">
        <f aca="false">IF(E115="","",IF(E115&gt;145000,"YES","NO"))</f>
        <v/>
      </c>
      <c r="H115" s="39" t="str">
        <f aca="false">IF(A115="","",IF(AND((2026-YEAR(D115))&gt;=60,(2026-YEAR(D115))&lt;=63),11250,7500))</f>
        <v/>
      </c>
      <c r="I115" s="34" t="str">
        <f aca="false">IF(A115="","",IF(AND(F115="YES",G115="YES"),"ROTH REQUIRED","Pre-tax Allowed"))</f>
        <v/>
      </c>
      <c r="J115" s="30" t="str">
        <f aca="false">IF(I115="ROTH REQUIRED","Send notification + Update payroll system",IF(A115="","","No action needed"))</f>
        <v/>
      </c>
      <c r="K115" s="20" t="str">
        <f aca="false">IF(A115="","",IF(OR(B115="",C115="",D115="",E115=""),"⚠ MISSING DATA","✓ Complete"))</f>
        <v/>
      </c>
    </row>
    <row r="116" customFormat="false" ht="15" hidden="false" customHeight="true" outlineLevel="0" collapsed="false">
      <c r="A116" s="13"/>
      <c r="B116" s="13"/>
      <c r="C116" s="13"/>
      <c r="D116" s="37"/>
      <c r="E116" s="38"/>
      <c r="F116" s="10" t="str">
        <f aca="false">IF(A116="","",IF((2026-YEAR(D116))&gt;=50,"YES","NO"))</f>
        <v/>
      </c>
      <c r="G116" s="10" t="str">
        <f aca="false">IF(E116="","",IF(E116&gt;145000,"YES","NO"))</f>
        <v/>
      </c>
      <c r="H116" s="39" t="str">
        <f aca="false">IF(A116="","",IF(AND((2026-YEAR(D116))&gt;=60,(2026-YEAR(D116))&lt;=63),11250,7500))</f>
        <v/>
      </c>
      <c r="I116" s="34" t="str">
        <f aca="false">IF(A116="","",IF(AND(F116="YES",G116="YES"),"ROTH REQUIRED","Pre-tax Allowed"))</f>
        <v/>
      </c>
      <c r="J116" s="30" t="str">
        <f aca="false">IF(I116="ROTH REQUIRED","Send notification + Update payroll system",IF(A116="","","No action needed"))</f>
        <v/>
      </c>
      <c r="K116" s="20" t="str">
        <f aca="false">IF(A116="","",IF(OR(B116="",C116="",D116="",E116=""),"⚠ MISSING DATA","✓ Complete"))</f>
        <v/>
      </c>
    </row>
    <row r="117" customFormat="false" ht="15" hidden="false" customHeight="true" outlineLevel="0" collapsed="false">
      <c r="A117" s="13"/>
      <c r="B117" s="13"/>
      <c r="C117" s="13"/>
      <c r="D117" s="37"/>
      <c r="E117" s="38"/>
      <c r="F117" s="10" t="str">
        <f aca="false">IF(A117="","",IF((2026-YEAR(D117))&gt;=50,"YES","NO"))</f>
        <v/>
      </c>
      <c r="G117" s="10" t="str">
        <f aca="false">IF(E117="","",IF(E117&gt;145000,"YES","NO"))</f>
        <v/>
      </c>
      <c r="H117" s="39" t="str">
        <f aca="false">IF(A117="","",IF(AND((2026-YEAR(D117))&gt;=60,(2026-YEAR(D117))&lt;=63),11250,7500))</f>
        <v/>
      </c>
      <c r="I117" s="34" t="str">
        <f aca="false">IF(A117="","",IF(AND(F117="YES",G117="YES"),"ROTH REQUIRED","Pre-tax Allowed"))</f>
        <v/>
      </c>
      <c r="J117" s="30" t="str">
        <f aca="false">IF(I117="ROTH REQUIRED","Send notification + Update payroll system",IF(A117="","","No action needed"))</f>
        <v/>
      </c>
      <c r="K117" s="20" t="str">
        <f aca="false">IF(A117="","",IF(OR(B117="",C117="",D117="",E117=""),"⚠ MISSING DATA","✓ Complete"))</f>
        <v/>
      </c>
    </row>
    <row r="118" customFormat="false" ht="15" hidden="false" customHeight="true" outlineLevel="0" collapsed="false">
      <c r="A118" s="13"/>
      <c r="B118" s="13"/>
      <c r="C118" s="13"/>
      <c r="D118" s="37"/>
      <c r="E118" s="38"/>
      <c r="F118" s="10" t="str">
        <f aca="false">IF(A118="","",IF((2026-YEAR(D118))&gt;=50,"YES","NO"))</f>
        <v/>
      </c>
      <c r="G118" s="10" t="str">
        <f aca="false">IF(E118="","",IF(E118&gt;145000,"YES","NO"))</f>
        <v/>
      </c>
      <c r="H118" s="39" t="str">
        <f aca="false">IF(A118="","",IF(AND((2026-YEAR(D118))&gt;=60,(2026-YEAR(D118))&lt;=63),11250,7500))</f>
        <v/>
      </c>
      <c r="I118" s="34" t="str">
        <f aca="false">IF(A118="","",IF(AND(F118="YES",G118="YES"),"ROTH REQUIRED","Pre-tax Allowed"))</f>
        <v/>
      </c>
      <c r="J118" s="30" t="str">
        <f aca="false">IF(I118="ROTH REQUIRED","Send notification + Update payroll system",IF(A118="","","No action needed"))</f>
        <v/>
      </c>
      <c r="K118" s="20" t="str">
        <f aca="false">IF(A118="","",IF(OR(B118="",C118="",D118="",E118=""),"⚠ MISSING DATA","✓ Complete"))</f>
        <v/>
      </c>
    </row>
    <row r="119" customFormat="false" ht="15" hidden="false" customHeight="true" outlineLevel="0" collapsed="false">
      <c r="A119" s="13"/>
      <c r="B119" s="13"/>
      <c r="C119" s="13"/>
      <c r="D119" s="37"/>
      <c r="E119" s="38"/>
      <c r="F119" s="10" t="str">
        <f aca="false">IF(A119="","",IF((2026-YEAR(D119))&gt;=50,"YES","NO"))</f>
        <v/>
      </c>
      <c r="G119" s="10" t="str">
        <f aca="false">IF(E119="","",IF(E119&gt;145000,"YES","NO"))</f>
        <v/>
      </c>
      <c r="H119" s="39" t="str">
        <f aca="false">IF(A119="","",IF(AND((2026-YEAR(D119))&gt;=60,(2026-YEAR(D119))&lt;=63),11250,7500))</f>
        <v/>
      </c>
      <c r="I119" s="34" t="str">
        <f aca="false">IF(A119="","",IF(AND(F119="YES",G119="YES"),"ROTH REQUIRED","Pre-tax Allowed"))</f>
        <v/>
      </c>
      <c r="J119" s="30" t="str">
        <f aca="false">IF(I119="ROTH REQUIRED","Send notification + Update payroll system",IF(A119="","","No action needed"))</f>
        <v/>
      </c>
      <c r="K119" s="20" t="str">
        <f aca="false">IF(A119="","",IF(OR(B119="",C119="",D119="",E119=""),"⚠ MISSING DATA","✓ Complete"))</f>
        <v/>
      </c>
    </row>
    <row r="120" customFormat="false" ht="15" hidden="false" customHeight="true" outlineLevel="0" collapsed="false">
      <c r="A120" s="13"/>
      <c r="B120" s="13"/>
      <c r="C120" s="13"/>
      <c r="D120" s="37"/>
      <c r="E120" s="38"/>
      <c r="F120" s="10" t="str">
        <f aca="false">IF(A120="","",IF((2026-YEAR(D120))&gt;=50,"YES","NO"))</f>
        <v/>
      </c>
      <c r="G120" s="10" t="str">
        <f aca="false">IF(E120="","",IF(E120&gt;145000,"YES","NO"))</f>
        <v/>
      </c>
      <c r="H120" s="39" t="str">
        <f aca="false">IF(A120="","",IF(AND((2026-YEAR(D120))&gt;=60,(2026-YEAR(D120))&lt;=63),11250,7500))</f>
        <v/>
      </c>
      <c r="I120" s="34" t="str">
        <f aca="false">IF(A120="","",IF(AND(F120="YES",G120="YES"),"ROTH REQUIRED","Pre-tax Allowed"))</f>
        <v/>
      </c>
      <c r="J120" s="30" t="str">
        <f aca="false">IF(I120="ROTH REQUIRED","Send notification + Update payroll system",IF(A120="","","No action needed"))</f>
        <v/>
      </c>
      <c r="K120" s="20" t="str">
        <f aca="false">IF(A120="","",IF(OR(B120="",C120="",D120="",E120=""),"⚠ MISSING DATA","✓ Complete"))</f>
        <v/>
      </c>
    </row>
    <row r="121" customFormat="false" ht="15" hidden="false" customHeight="true" outlineLevel="0" collapsed="false">
      <c r="A121" s="13"/>
      <c r="B121" s="13"/>
      <c r="C121" s="13"/>
      <c r="D121" s="37"/>
      <c r="E121" s="38"/>
      <c r="F121" s="10" t="str">
        <f aca="false">IF(A121="","",IF((2026-YEAR(D121))&gt;=50,"YES","NO"))</f>
        <v/>
      </c>
      <c r="G121" s="10" t="str">
        <f aca="false">IF(E121="","",IF(E121&gt;145000,"YES","NO"))</f>
        <v/>
      </c>
      <c r="H121" s="39" t="str">
        <f aca="false">IF(A121="","",IF(AND((2026-YEAR(D121))&gt;=60,(2026-YEAR(D121))&lt;=63),11250,7500))</f>
        <v/>
      </c>
      <c r="I121" s="34" t="str">
        <f aca="false">IF(A121="","",IF(AND(F121="YES",G121="YES"),"ROTH REQUIRED","Pre-tax Allowed"))</f>
        <v/>
      </c>
      <c r="J121" s="30" t="str">
        <f aca="false">IF(I121="ROTH REQUIRED","Send notification + Update payroll system",IF(A121="","","No action needed"))</f>
        <v/>
      </c>
      <c r="K121" s="20" t="str">
        <f aca="false">IF(A121="","",IF(OR(B121="",C121="",D121="",E121=""),"⚠ MISSING DATA","✓ Complete"))</f>
        <v/>
      </c>
    </row>
    <row r="122" customFormat="false" ht="15" hidden="false" customHeight="true" outlineLevel="0" collapsed="false">
      <c r="A122" s="13"/>
      <c r="B122" s="13"/>
      <c r="C122" s="13"/>
      <c r="D122" s="37"/>
      <c r="E122" s="38"/>
      <c r="F122" s="10" t="str">
        <f aca="false">IF(A122="","",IF((2026-YEAR(D122))&gt;=50,"YES","NO"))</f>
        <v/>
      </c>
      <c r="G122" s="10" t="str">
        <f aca="false">IF(E122="","",IF(E122&gt;145000,"YES","NO"))</f>
        <v/>
      </c>
      <c r="H122" s="39" t="str">
        <f aca="false">IF(A122="","",IF(AND((2026-YEAR(D122))&gt;=60,(2026-YEAR(D122))&lt;=63),11250,7500))</f>
        <v/>
      </c>
      <c r="I122" s="34" t="str">
        <f aca="false">IF(A122="","",IF(AND(F122="YES",G122="YES"),"ROTH REQUIRED","Pre-tax Allowed"))</f>
        <v/>
      </c>
      <c r="J122" s="30" t="str">
        <f aca="false">IF(I122="ROTH REQUIRED","Send notification + Update payroll system",IF(A122="","","No action needed"))</f>
        <v/>
      </c>
      <c r="K122" s="20" t="str">
        <f aca="false">IF(A122="","",IF(OR(B122="",C122="",D122="",E122=""),"⚠ MISSING DATA","✓ Complete"))</f>
        <v/>
      </c>
    </row>
    <row r="123" customFormat="false" ht="15" hidden="false" customHeight="true" outlineLevel="0" collapsed="false">
      <c r="A123" s="13"/>
      <c r="B123" s="13"/>
      <c r="C123" s="13"/>
      <c r="D123" s="37"/>
      <c r="E123" s="38"/>
      <c r="F123" s="10" t="str">
        <f aca="false">IF(A123="","",IF((2026-YEAR(D123))&gt;=50,"YES","NO"))</f>
        <v/>
      </c>
      <c r="G123" s="10" t="str">
        <f aca="false">IF(E123="","",IF(E123&gt;145000,"YES","NO"))</f>
        <v/>
      </c>
      <c r="H123" s="39" t="str">
        <f aca="false">IF(A123="","",IF(AND((2026-YEAR(D123))&gt;=60,(2026-YEAR(D123))&lt;=63),11250,7500))</f>
        <v/>
      </c>
      <c r="I123" s="34" t="str">
        <f aca="false">IF(A123="","",IF(AND(F123="YES",G123="YES"),"ROTH REQUIRED","Pre-tax Allowed"))</f>
        <v/>
      </c>
      <c r="J123" s="30" t="str">
        <f aca="false">IF(I123="ROTH REQUIRED","Send notification + Update payroll system",IF(A123="","","No action needed"))</f>
        <v/>
      </c>
      <c r="K123" s="20" t="str">
        <f aca="false">IF(A123="","",IF(OR(B123="",C123="",D123="",E123=""),"⚠ MISSING DATA","✓ Complete"))</f>
        <v/>
      </c>
    </row>
    <row r="124" customFormat="false" ht="15" hidden="false" customHeight="true" outlineLevel="0" collapsed="false">
      <c r="A124" s="13"/>
      <c r="B124" s="13"/>
      <c r="C124" s="13"/>
      <c r="D124" s="37"/>
      <c r="E124" s="38"/>
      <c r="F124" s="10" t="str">
        <f aca="false">IF(A124="","",IF((2026-YEAR(D124))&gt;=50,"YES","NO"))</f>
        <v/>
      </c>
      <c r="G124" s="10" t="str">
        <f aca="false">IF(E124="","",IF(E124&gt;145000,"YES","NO"))</f>
        <v/>
      </c>
      <c r="H124" s="39" t="str">
        <f aca="false">IF(A124="","",IF(AND((2026-YEAR(D124))&gt;=60,(2026-YEAR(D124))&lt;=63),11250,7500))</f>
        <v/>
      </c>
      <c r="I124" s="34" t="str">
        <f aca="false">IF(A124="","",IF(AND(F124="YES",G124="YES"),"ROTH REQUIRED","Pre-tax Allowed"))</f>
        <v/>
      </c>
      <c r="J124" s="30" t="str">
        <f aca="false">IF(I124="ROTH REQUIRED","Send notification + Update payroll system",IF(A124="","","No action needed"))</f>
        <v/>
      </c>
      <c r="K124" s="20" t="str">
        <f aca="false">IF(A124="","",IF(OR(B124="",C124="",D124="",E124=""),"⚠ MISSING DATA","✓ Complete"))</f>
        <v/>
      </c>
    </row>
    <row r="125" customFormat="false" ht="15" hidden="false" customHeight="true" outlineLevel="0" collapsed="false">
      <c r="A125" s="13"/>
      <c r="B125" s="13"/>
      <c r="C125" s="13"/>
      <c r="D125" s="37"/>
      <c r="E125" s="38"/>
      <c r="F125" s="10" t="str">
        <f aca="false">IF(A125="","",IF((2026-YEAR(D125))&gt;=50,"YES","NO"))</f>
        <v/>
      </c>
      <c r="G125" s="10" t="str">
        <f aca="false">IF(E125="","",IF(E125&gt;145000,"YES","NO"))</f>
        <v/>
      </c>
      <c r="H125" s="39" t="str">
        <f aca="false">IF(A125="","",IF(AND((2026-YEAR(D125))&gt;=60,(2026-YEAR(D125))&lt;=63),11250,7500))</f>
        <v/>
      </c>
      <c r="I125" s="34" t="str">
        <f aca="false">IF(A125="","",IF(AND(F125="YES",G125="YES"),"ROTH REQUIRED","Pre-tax Allowed"))</f>
        <v/>
      </c>
      <c r="J125" s="30" t="str">
        <f aca="false">IF(I125="ROTH REQUIRED","Send notification + Update payroll system",IF(A125="","","No action needed"))</f>
        <v/>
      </c>
      <c r="K125" s="20" t="str">
        <f aca="false">IF(A125="","",IF(OR(B125="",C125="",D125="",E125=""),"⚠ MISSING DATA","✓ Complete"))</f>
        <v/>
      </c>
    </row>
    <row r="126" customFormat="false" ht="15" hidden="false" customHeight="true" outlineLevel="0" collapsed="false">
      <c r="A126" s="13"/>
      <c r="B126" s="13"/>
      <c r="C126" s="13"/>
      <c r="D126" s="37"/>
      <c r="E126" s="38"/>
      <c r="F126" s="10" t="str">
        <f aca="false">IF(A126="","",IF((2026-YEAR(D126))&gt;=50,"YES","NO"))</f>
        <v/>
      </c>
      <c r="G126" s="10" t="str">
        <f aca="false">IF(E126="","",IF(E126&gt;145000,"YES","NO"))</f>
        <v/>
      </c>
      <c r="H126" s="39" t="str">
        <f aca="false">IF(A126="","",IF(AND((2026-YEAR(D126))&gt;=60,(2026-YEAR(D126))&lt;=63),11250,7500))</f>
        <v/>
      </c>
      <c r="I126" s="34" t="str">
        <f aca="false">IF(A126="","",IF(AND(F126="YES",G126="YES"),"ROTH REQUIRED","Pre-tax Allowed"))</f>
        <v/>
      </c>
      <c r="J126" s="30" t="str">
        <f aca="false">IF(I126="ROTH REQUIRED","Send notification + Update payroll system",IF(A126="","","No action needed"))</f>
        <v/>
      </c>
      <c r="K126" s="20" t="str">
        <f aca="false">IF(A126="","",IF(OR(B126="",C126="",D126="",E126=""),"⚠ MISSING DATA","✓ Complete"))</f>
        <v/>
      </c>
    </row>
    <row r="127" customFormat="false" ht="15" hidden="false" customHeight="true" outlineLevel="0" collapsed="false">
      <c r="A127" s="13"/>
      <c r="B127" s="13"/>
      <c r="C127" s="13"/>
      <c r="D127" s="37"/>
      <c r="E127" s="38"/>
      <c r="F127" s="10" t="str">
        <f aca="false">IF(A127="","",IF((2026-YEAR(D127))&gt;=50,"YES","NO"))</f>
        <v/>
      </c>
      <c r="G127" s="10" t="str">
        <f aca="false">IF(E127="","",IF(E127&gt;145000,"YES","NO"))</f>
        <v/>
      </c>
      <c r="H127" s="39" t="str">
        <f aca="false">IF(A127="","",IF(AND((2026-YEAR(D127))&gt;=60,(2026-YEAR(D127))&lt;=63),11250,7500))</f>
        <v/>
      </c>
      <c r="I127" s="34" t="str">
        <f aca="false">IF(A127="","",IF(AND(F127="YES",G127="YES"),"ROTH REQUIRED","Pre-tax Allowed"))</f>
        <v/>
      </c>
      <c r="J127" s="30" t="str">
        <f aca="false">IF(I127="ROTH REQUIRED","Send notification + Update payroll system",IF(A127="","","No action needed"))</f>
        <v/>
      </c>
      <c r="K127" s="20" t="str">
        <f aca="false">IF(A127="","",IF(OR(B127="",C127="",D127="",E127=""),"⚠ MISSING DATA","✓ Complete"))</f>
        <v/>
      </c>
    </row>
    <row r="128" customFormat="false" ht="15" hidden="false" customHeight="true" outlineLevel="0" collapsed="false">
      <c r="A128" s="13"/>
      <c r="B128" s="13"/>
      <c r="C128" s="13"/>
      <c r="D128" s="37"/>
      <c r="E128" s="38"/>
      <c r="F128" s="10" t="str">
        <f aca="false">IF(A128="","",IF((2026-YEAR(D128))&gt;=50,"YES","NO"))</f>
        <v/>
      </c>
      <c r="G128" s="10" t="str">
        <f aca="false">IF(E128="","",IF(E128&gt;145000,"YES","NO"))</f>
        <v/>
      </c>
      <c r="H128" s="39" t="str">
        <f aca="false">IF(A128="","",IF(AND((2026-YEAR(D128))&gt;=60,(2026-YEAR(D128))&lt;=63),11250,7500))</f>
        <v/>
      </c>
      <c r="I128" s="34" t="str">
        <f aca="false">IF(A128="","",IF(AND(F128="YES",G128="YES"),"ROTH REQUIRED","Pre-tax Allowed"))</f>
        <v/>
      </c>
      <c r="J128" s="30" t="str">
        <f aca="false">IF(I128="ROTH REQUIRED","Send notification + Update payroll system",IF(A128="","","No action needed"))</f>
        <v/>
      </c>
      <c r="K128" s="20" t="str">
        <f aca="false">IF(A128="","",IF(OR(B128="",C128="",D128="",E128=""),"⚠ MISSING DATA","✓ Complete"))</f>
        <v/>
      </c>
    </row>
    <row r="129" customFormat="false" ht="15" hidden="false" customHeight="true" outlineLevel="0" collapsed="false">
      <c r="A129" s="13"/>
      <c r="B129" s="13"/>
      <c r="C129" s="13"/>
      <c r="D129" s="37"/>
      <c r="E129" s="38"/>
      <c r="F129" s="10" t="str">
        <f aca="false">IF(A129="","",IF((2026-YEAR(D129))&gt;=50,"YES","NO"))</f>
        <v/>
      </c>
      <c r="G129" s="10" t="str">
        <f aca="false">IF(E129="","",IF(E129&gt;145000,"YES","NO"))</f>
        <v/>
      </c>
      <c r="H129" s="39" t="str">
        <f aca="false">IF(A129="","",IF(AND((2026-YEAR(D129))&gt;=60,(2026-YEAR(D129))&lt;=63),11250,7500))</f>
        <v/>
      </c>
      <c r="I129" s="34" t="str">
        <f aca="false">IF(A129="","",IF(AND(F129="YES",G129="YES"),"ROTH REQUIRED","Pre-tax Allowed"))</f>
        <v/>
      </c>
      <c r="J129" s="30" t="str">
        <f aca="false">IF(I129="ROTH REQUIRED","Send notification + Update payroll system",IF(A129="","","No action needed"))</f>
        <v/>
      </c>
      <c r="K129" s="20" t="str">
        <f aca="false">IF(A129="","",IF(OR(B129="",C129="",D129="",E129=""),"⚠ MISSING DATA","✓ Complete"))</f>
        <v/>
      </c>
    </row>
    <row r="130" customFormat="false" ht="15" hidden="false" customHeight="true" outlineLevel="0" collapsed="false">
      <c r="A130" s="13"/>
      <c r="B130" s="13"/>
      <c r="C130" s="13"/>
      <c r="D130" s="37"/>
      <c r="E130" s="38"/>
      <c r="F130" s="10" t="str">
        <f aca="false">IF(A130="","",IF((2026-YEAR(D130))&gt;=50,"YES","NO"))</f>
        <v/>
      </c>
      <c r="G130" s="10" t="str">
        <f aca="false">IF(E130="","",IF(E130&gt;145000,"YES","NO"))</f>
        <v/>
      </c>
      <c r="H130" s="39" t="str">
        <f aca="false">IF(A130="","",IF(AND((2026-YEAR(D130))&gt;=60,(2026-YEAR(D130))&lt;=63),11250,7500))</f>
        <v/>
      </c>
      <c r="I130" s="34" t="str">
        <f aca="false">IF(A130="","",IF(AND(F130="YES",G130="YES"),"ROTH REQUIRED","Pre-tax Allowed"))</f>
        <v/>
      </c>
      <c r="J130" s="30" t="str">
        <f aca="false">IF(I130="ROTH REQUIRED","Send notification + Update payroll system",IF(A130="","","No action needed"))</f>
        <v/>
      </c>
      <c r="K130" s="20" t="str">
        <f aca="false">IF(A130="","",IF(OR(B130="",C130="",D130="",E130=""),"⚠ MISSING DATA","✓ Complete"))</f>
        <v/>
      </c>
    </row>
    <row r="131" customFormat="false" ht="15" hidden="false" customHeight="true" outlineLevel="0" collapsed="false">
      <c r="A131" s="13"/>
      <c r="B131" s="13"/>
      <c r="C131" s="13"/>
      <c r="D131" s="37"/>
      <c r="E131" s="38"/>
      <c r="F131" s="10" t="str">
        <f aca="false">IF(A131="","",IF((2026-YEAR(D131))&gt;=50,"YES","NO"))</f>
        <v/>
      </c>
      <c r="G131" s="10" t="str">
        <f aca="false">IF(E131="","",IF(E131&gt;145000,"YES","NO"))</f>
        <v/>
      </c>
      <c r="H131" s="39" t="str">
        <f aca="false">IF(A131="","",IF(AND((2026-YEAR(D131))&gt;=60,(2026-YEAR(D131))&lt;=63),11250,7500))</f>
        <v/>
      </c>
      <c r="I131" s="34" t="str">
        <f aca="false">IF(A131="","",IF(AND(F131="YES",G131="YES"),"ROTH REQUIRED","Pre-tax Allowed"))</f>
        <v/>
      </c>
      <c r="J131" s="30" t="str">
        <f aca="false">IF(I131="ROTH REQUIRED","Send notification + Update payroll system",IF(A131="","","No action needed"))</f>
        <v/>
      </c>
      <c r="K131" s="20" t="str">
        <f aca="false">IF(A131="","",IF(OR(B131="",C131="",D131="",E131=""),"⚠ MISSING DATA","✓ Complete"))</f>
        <v/>
      </c>
    </row>
    <row r="132" customFormat="false" ht="15" hidden="false" customHeight="true" outlineLevel="0" collapsed="false">
      <c r="A132" s="13"/>
      <c r="B132" s="13"/>
      <c r="C132" s="13"/>
      <c r="D132" s="37"/>
      <c r="E132" s="38"/>
      <c r="F132" s="10" t="str">
        <f aca="false">IF(A132="","",IF((2026-YEAR(D132))&gt;=50,"YES","NO"))</f>
        <v/>
      </c>
      <c r="G132" s="10" t="str">
        <f aca="false">IF(E132="","",IF(E132&gt;145000,"YES","NO"))</f>
        <v/>
      </c>
      <c r="H132" s="39" t="str">
        <f aca="false">IF(A132="","",IF(AND((2026-YEAR(D132))&gt;=60,(2026-YEAR(D132))&lt;=63),11250,7500))</f>
        <v/>
      </c>
      <c r="I132" s="34" t="str">
        <f aca="false">IF(A132="","",IF(AND(F132="YES",G132="YES"),"ROTH REQUIRED","Pre-tax Allowed"))</f>
        <v/>
      </c>
      <c r="J132" s="30" t="str">
        <f aca="false">IF(I132="ROTH REQUIRED","Send notification + Update payroll system",IF(A132="","","No action needed"))</f>
        <v/>
      </c>
      <c r="K132" s="20" t="str">
        <f aca="false">IF(A132="","",IF(OR(B132="",C132="",D132="",E132=""),"⚠ MISSING DATA","✓ Complete"))</f>
        <v/>
      </c>
    </row>
    <row r="133" customFormat="false" ht="15" hidden="false" customHeight="true" outlineLevel="0" collapsed="false">
      <c r="A133" s="13"/>
      <c r="B133" s="13"/>
      <c r="C133" s="13"/>
      <c r="D133" s="37"/>
      <c r="E133" s="38"/>
      <c r="F133" s="10" t="str">
        <f aca="false">IF(A133="","",IF((2026-YEAR(D133))&gt;=50,"YES","NO"))</f>
        <v/>
      </c>
      <c r="G133" s="10" t="str">
        <f aca="false">IF(E133="","",IF(E133&gt;145000,"YES","NO"))</f>
        <v/>
      </c>
      <c r="H133" s="39" t="str">
        <f aca="false">IF(A133="","",IF(AND((2026-YEAR(D133))&gt;=60,(2026-YEAR(D133))&lt;=63),11250,7500))</f>
        <v/>
      </c>
      <c r="I133" s="34" t="str">
        <f aca="false">IF(A133="","",IF(AND(F133="YES",G133="YES"),"ROTH REQUIRED","Pre-tax Allowed"))</f>
        <v/>
      </c>
      <c r="J133" s="30" t="str">
        <f aca="false">IF(I133="ROTH REQUIRED","Send notification + Update payroll system",IF(A133="","","No action needed"))</f>
        <v/>
      </c>
      <c r="K133" s="20" t="str">
        <f aca="false">IF(A133="","",IF(OR(B133="",C133="",D133="",E133=""),"⚠ MISSING DATA","✓ Complete"))</f>
        <v/>
      </c>
    </row>
    <row r="134" customFormat="false" ht="15" hidden="false" customHeight="true" outlineLevel="0" collapsed="false">
      <c r="A134" s="13"/>
      <c r="B134" s="13"/>
      <c r="C134" s="13"/>
      <c r="D134" s="37"/>
      <c r="E134" s="38"/>
      <c r="F134" s="10" t="str">
        <f aca="false">IF(A134="","",IF((2026-YEAR(D134))&gt;=50,"YES","NO"))</f>
        <v/>
      </c>
      <c r="G134" s="10" t="str">
        <f aca="false">IF(E134="","",IF(E134&gt;145000,"YES","NO"))</f>
        <v/>
      </c>
      <c r="H134" s="39" t="str">
        <f aca="false">IF(A134="","",IF(AND((2026-YEAR(D134))&gt;=60,(2026-YEAR(D134))&lt;=63),11250,7500))</f>
        <v/>
      </c>
      <c r="I134" s="34" t="str">
        <f aca="false">IF(A134="","",IF(AND(F134="YES",G134="YES"),"ROTH REQUIRED","Pre-tax Allowed"))</f>
        <v/>
      </c>
      <c r="J134" s="30" t="str">
        <f aca="false">IF(I134="ROTH REQUIRED","Send notification + Update payroll system",IF(A134="","","No action needed"))</f>
        <v/>
      </c>
      <c r="K134" s="20" t="str">
        <f aca="false">IF(A134="","",IF(OR(B134="",C134="",D134="",E134=""),"⚠ MISSING DATA","✓ Complete"))</f>
        <v/>
      </c>
    </row>
    <row r="135" customFormat="false" ht="15" hidden="false" customHeight="true" outlineLevel="0" collapsed="false">
      <c r="A135" s="13"/>
      <c r="B135" s="13"/>
      <c r="C135" s="13"/>
      <c r="D135" s="37"/>
      <c r="E135" s="38"/>
      <c r="F135" s="10" t="str">
        <f aca="false">IF(A135="","",IF((2026-YEAR(D135))&gt;=50,"YES","NO"))</f>
        <v/>
      </c>
      <c r="G135" s="10" t="str">
        <f aca="false">IF(E135="","",IF(E135&gt;145000,"YES","NO"))</f>
        <v/>
      </c>
      <c r="H135" s="39" t="str">
        <f aca="false">IF(A135="","",IF(AND((2026-YEAR(D135))&gt;=60,(2026-YEAR(D135))&lt;=63),11250,7500))</f>
        <v/>
      </c>
      <c r="I135" s="34" t="str">
        <f aca="false">IF(A135="","",IF(AND(F135="YES",G135="YES"),"ROTH REQUIRED","Pre-tax Allowed"))</f>
        <v/>
      </c>
      <c r="J135" s="30" t="str">
        <f aca="false">IF(I135="ROTH REQUIRED","Send notification + Update payroll system",IF(A135="","","No action needed"))</f>
        <v/>
      </c>
      <c r="K135" s="20" t="str">
        <f aca="false">IF(A135="","",IF(OR(B135="",C135="",D135="",E135=""),"⚠ MISSING DATA","✓ Complete"))</f>
        <v/>
      </c>
    </row>
    <row r="136" customFormat="false" ht="15" hidden="false" customHeight="true" outlineLevel="0" collapsed="false">
      <c r="A136" s="13"/>
      <c r="B136" s="13"/>
      <c r="C136" s="13"/>
      <c r="D136" s="37"/>
      <c r="E136" s="38"/>
      <c r="F136" s="10" t="str">
        <f aca="false">IF(A136="","",IF((2026-YEAR(D136))&gt;=50,"YES","NO"))</f>
        <v/>
      </c>
      <c r="G136" s="10" t="str">
        <f aca="false">IF(E136="","",IF(E136&gt;145000,"YES","NO"))</f>
        <v/>
      </c>
      <c r="H136" s="39" t="str">
        <f aca="false">IF(A136="","",IF(AND((2026-YEAR(D136))&gt;=60,(2026-YEAR(D136))&lt;=63),11250,7500))</f>
        <v/>
      </c>
      <c r="I136" s="34" t="str">
        <f aca="false">IF(A136="","",IF(AND(F136="YES",G136="YES"),"ROTH REQUIRED","Pre-tax Allowed"))</f>
        <v/>
      </c>
      <c r="J136" s="30" t="str">
        <f aca="false">IF(I136="ROTH REQUIRED","Send notification + Update payroll system",IF(A136="","","No action needed"))</f>
        <v/>
      </c>
      <c r="K136" s="20" t="str">
        <f aca="false">IF(A136="","",IF(OR(B136="",C136="",D136="",E136=""),"⚠ MISSING DATA","✓ Complete"))</f>
        <v/>
      </c>
    </row>
    <row r="137" customFormat="false" ht="15" hidden="false" customHeight="true" outlineLevel="0" collapsed="false">
      <c r="A137" s="13"/>
      <c r="B137" s="13"/>
      <c r="C137" s="13"/>
      <c r="D137" s="37"/>
      <c r="E137" s="38"/>
      <c r="F137" s="10" t="str">
        <f aca="false">IF(A137="","",IF((2026-YEAR(D137))&gt;=50,"YES","NO"))</f>
        <v/>
      </c>
      <c r="G137" s="10" t="str">
        <f aca="false">IF(E137="","",IF(E137&gt;145000,"YES","NO"))</f>
        <v/>
      </c>
      <c r="H137" s="39" t="str">
        <f aca="false">IF(A137="","",IF(AND((2026-YEAR(D137))&gt;=60,(2026-YEAR(D137))&lt;=63),11250,7500))</f>
        <v/>
      </c>
      <c r="I137" s="34" t="str">
        <f aca="false">IF(A137="","",IF(AND(F137="YES",G137="YES"),"ROTH REQUIRED","Pre-tax Allowed"))</f>
        <v/>
      </c>
      <c r="J137" s="30" t="str">
        <f aca="false">IF(I137="ROTH REQUIRED","Send notification + Update payroll system",IF(A137="","","No action needed"))</f>
        <v/>
      </c>
      <c r="K137" s="20" t="str">
        <f aca="false">IF(A137="","",IF(OR(B137="",C137="",D137="",E137=""),"⚠ MISSING DATA","✓ Complete"))</f>
        <v/>
      </c>
    </row>
    <row r="138" customFormat="false" ht="15" hidden="false" customHeight="true" outlineLevel="0" collapsed="false">
      <c r="A138" s="13"/>
      <c r="B138" s="13"/>
      <c r="C138" s="13"/>
      <c r="D138" s="37"/>
      <c r="E138" s="38"/>
      <c r="F138" s="10" t="str">
        <f aca="false">IF(A138="","",IF((2026-YEAR(D138))&gt;=50,"YES","NO"))</f>
        <v/>
      </c>
      <c r="G138" s="10" t="str">
        <f aca="false">IF(E138="","",IF(E138&gt;145000,"YES","NO"))</f>
        <v/>
      </c>
      <c r="H138" s="39" t="str">
        <f aca="false">IF(A138="","",IF(AND((2026-YEAR(D138))&gt;=60,(2026-YEAR(D138))&lt;=63),11250,7500))</f>
        <v/>
      </c>
      <c r="I138" s="34" t="str">
        <f aca="false">IF(A138="","",IF(AND(F138="YES",G138="YES"),"ROTH REQUIRED","Pre-tax Allowed"))</f>
        <v/>
      </c>
      <c r="J138" s="30" t="str">
        <f aca="false">IF(I138="ROTH REQUIRED","Send notification + Update payroll system",IF(A138="","","No action needed"))</f>
        <v/>
      </c>
      <c r="K138" s="20" t="str">
        <f aca="false">IF(A138="","",IF(OR(B138="",C138="",D138="",E138=""),"⚠ MISSING DATA","✓ Complete"))</f>
        <v/>
      </c>
    </row>
    <row r="139" customFormat="false" ht="15" hidden="false" customHeight="true" outlineLevel="0" collapsed="false">
      <c r="A139" s="13"/>
      <c r="B139" s="13"/>
      <c r="C139" s="13"/>
      <c r="D139" s="37"/>
      <c r="E139" s="38"/>
      <c r="F139" s="10" t="str">
        <f aca="false">IF(A139="","",IF((2026-YEAR(D139))&gt;=50,"YES","NO"))</f>
        <v/>
      </c>
      <c r="G139" s="10" t="str">
        <f aca="false">IF(E139="","",IF(E139&gt;145000,"YES","NO"))</f>
        <v/>
      </c>
      <c r="H139" s="39" t="str">
        <f aca="false">IF(A139="","",IF(AND((2026-YEAR(D139))&gt;=60,(2026-YEAR(D139))&lt;=63),11250,7500))</f>
        <v/>
      </c>
      <c r="I139" s="34" t="str">
        <f aca="false">IF(A139="","",IF(AND(F139="YES",G139="YES"),"ROTH REQUIRED","Pre-tax Allowed"))</f>
        <v/>
      </c>
      <c r="J139" s="30" t="str">
        <f aca="false">IF(I139="ROTH REQUIRED","Send notification + Update payroll system",IF(A139="","","No action needed"))</f>
        <v/>
      </c>
      <c r="K139" s="20" t="str">
        <f aca="false">IF(A139="","",IF(OR(B139="",C139="",D139="",E139=""),"⚠ MISSING DATA","✓ Complete"))</f>
        <v/>
      </c>
    </row>
    <row r="140" customFormat="false" ht="15" hidden="false" customHeight="true" outlineLevel="0" collapsed="false">
      <c r="A140" s="13"/>
      <c r="B140" s="13"/>
      <c r="C140" s="13"/>
      <c r="D140" s="37"/>
      <c r="E140" s="38"/>
      <c r="F140" s="10" t="str">
        <f aca="false">IF(A140="","",IF((2026-YEAR(D140))&gt;=50,"YES","NO"))</f>
        <v/>
      </c>
      <c r="G140" s="10" t="str">
        <f aca="false">IF(E140="","",IF(E140&gt;145000,"YES","NO"))</f>
        <v/>
      </c>
      <c r="H140" s="39" t="str">
        <f aca="false">IF(A140="","",IF(AND((2026-YEAR(D140))&gt;=60,(2026-YEAR(D140))&lt;=63),11250,7500))</f>
        <v/>
      </c>
      <c r="I140" s="34" t="str">
        <f aca="false">IF(A140="","",IF(AND(F140="YES",G140="YES"),"ROTH REQUIRED","Pre-tax Allowed"))</f>
        <v/>
      </c>
      <c r="J140" s="30" t="str">
        <f aca="false">IF(I140="ROTH REQUIRED","Send notification + Update payroll system",IF(A140="","","No action needed"))</f>
        <v/>
      </c>
      <c r="K140" s="20" t="str">
        <f aca="false">IF(A140="","",IF(OR(B140="",C140="",D140="",E140=""),"⚠ MISSING DATA","✓ Complete"))</f>
        <v/>
      </c>
    </row>
    <row r="141" customFormat="false" ht="15" hidden="false" customHeight="true" outlineLevel="0" collapsed="false">
      <c r="A141" s="13"/>
      <c r="B141" s="13"/>
      <c r="C141" s="13"/>
      <c r="D141" s="37"/>
      <c r="E141" s="38"/>
      <c r="F141" s="10" t="str">
        <f aca="false">IF(A141="","",IF((2026-YEAR(D141))&gt;=50,"YES","NO"))</f>
        <v/>
      </c>
      <c r="G141" s="10" t="str">
        <f aca="false">IF(E141="","",IF(E141&gt;145000,"YES","NO"))</f>
        <v/>
      </c>
      <c r="H141" s="39" t="str">
        <f aca="false">IF(A141="","",IF(AND((2026-YEAR(D141))&gt;=60,(2026-YEAR(D141))&lt;=63),11250,7500))</f>
        <v/>
      </c>
      <c r="I141" s="34" t="str">
        <f aca="false">IF(A141="","",IF(AND(F141="YES",G141="YES"),"ROTH REQUIRED","Pre-tax Allowed"))</f>
        <v/>
      </c>
      <c r="J141" s="30" t="str">
        <f aca="false">IF(I141="ROTH REQUIRED","Send notification + Update payroll system",IF(A141="","","No action needed"))</f>
        <v/>
      </c>
      <c r="K141" s="20" t="str">
        <f aca="false">IF(A141="","",IF(OR(B141="",C141="",D141="",E141=""),"⚠ MISSING DATA","✓ Complete"))</f>
        <v/>
      </c>
    </row>
    <row r="142" customFormat="false" ht="15" hidden="false" customHeight="true" outlineLevel="0" collapsed="false">
      <c r="A142" s="13"/>
      <c r="B142" s="13"/>
      <c r="C142" s="13"/>
      <c r="D142" s="37"/>
      <c r="E142" s="38"/>
      <c r="F142" s="10" t="str">
        <f aca="false">IF(A142="","",IF((2026-YEAR(D142))&gt;=50,"YES","NO"))</f>
        <v/>
      </c>
      <c r="G142" s="10" t="str">
        <f aca="false">IF(E142="","",IF(E142&gt;145000,"YES","NO"))</f>
        <v/>
      </c>
      <c r="H142" s="39" t="str">
        <f aca="false">IF(A142="","",IF(AND((2026-YEAR(D142))&gt;=60,(2026-YEAR(D142))&lt;=63),11250,7500))</f>
        <v/>
      </c>
      <c r="I142" s="34" t="str">
        <f aca="false">IF(A142="","",IF(AND(F142="YES",G142="YES"),"ROTH REQUIRED","Pre-tax Allowed"))</f>
        <v/>
      </c>
      <c r="J142" s="30" t="str">
        <f aca="false">IF(I142="ROTH REQUIRED","Send notification + Update payroll system",IF(A142="","","No action needed"))</f>
        <v/>
      </c>
      <c r="K142" s="20" t="str">
        <f aca="false">IF(A142="","",IF(OR(B142="",C142="",D142="",E142=""),"⚠ MISSING DATA","✓ Complete"))</f>
        <v/>
      </c>
    </row>
    <row r="143" customFormat="false" ht="15" hidden="false" customHeight="true" outlineLevel="0" collapsed="false">
      <c r="A143" s="13"/>
      <c r="B143" s="13"/>
      <c r="C143" s="13"/>
      <c r="D143" s="37"/>
      <c r="E143" s="38"/>
      <c r="F143" s="10" t="str">
        <f aca="false">IF(A143="","",IF((2026-YEAR(D143))&gt;=50,"YES","NO"))</f>
        <v/>
      </c>
      <c r="G143" s="10" t="str">
        <f aca="false">IF(E143="","",IF(E143&gt;145000,"YES","NO"))</f>
        <v/>
      </c>
      <c r="H143" s="39" t="str">
        <f aca="false">IF(A143="","",IF(AND((2026-YEAR(D143))&gt;=60,(2026-YEAR(D143))&lt;=63),11250,7500))</f>
        <v/>
      </c>
      <c r="I143" s="34" t="str">
        <f aca="false">IF(A143="","",IF(AND(F143="YES",G143="YES"),"ROTH REQUIRED","Pre-tax Allowed"))</f>
        <v/>
      </c>
      <c r="J143" s="30" t="str">
        <f aca="false">IF(I143="ROTH REQUIRED","Send notification + Update payroll system",IF(A143="","","No action needed"))</f>
        <v/>
      </c>
      <c r="K143" s="20" t="str">
        <f aca="false">IF(A143="","",IF(OR(B143="",C143="",D143="",E143=""),"⚠ MISSING DATA","✓ Complete"))</f>
        <v/>
      </c>
    </row>
    <row r="144" customFormat="false" ht="15" hidden="false" customHeight="true" outlineLevel="0" collapsed="false">
      <c r="A144" s="13"/>
      <c r="B144" s="13"/>
      <c r="C144" s="13"/>
      <c r="D144" s="37"/>
      <c r="E144" s="38"/>
      <c r="F144" s="10" t="str">
        <f aca="false">IF(A144="","",IF((2026-YEAR(D144))&gt;=50,"YES","NO"))</f>
        <v/>
      </c>
      <c r="G144" s="10" t="str">
        <f aca="false">IF(E144="","",IF(E144&gt;145000,"YES","NO"))</f>
        <v/>
      </c>
      <c r="H144" s="39" t="str">
        <f aca="false">IF(A144="","",IF(AND((2026-YEAR(D144))&gt;=60,(2026-YEAR(D144))&lt;=63),11250,7500))</f>
        <v/>
      </c>
      <c r="I144" s="34" t="str">
        <f aca="false">IF(A144="","",IF(AND(F144="YES",G144="YES"),"ROTH REQUIRED","Pre-tax Allowed"))</f>
        <v/>
      </c>
      <c r="J144" s="30" t="str">
        <f aca="false">IF(I144="ROTH REQUIRED","Send notification + Update payroll system",IF(A144="","","No action needed"))</f>
        <v/>
      </c>
      <c r="K144" s="20" t="str">
        <f aca="false">IF(A144="","",IF(OR(B144="",C144="",D144="",E144=""),"⚠ MISSING DATA","✓ Complete"))</f>
        <v/>
      </c>
    </row>
    <row r="145" customFormat="false" ht="15" hidden="false" customHeight="true" outlineLevel="0" collapsed="false">
      <c r="A145" s="13"/>
      <c r="B145" s="13"/>
      <c r="C145" s="13"/>
      <c r="D145" s="37"/>
      <c r="E145" s="38"/>
      <c r="F145" s="10" t="str">
        <f aca="false">IF(A145="","",IF((2026-YEAR(D145))&gt;=50,"YES","NO"))</f>
        <v/>
      </c>
      <c r="G145" s="10" t="str">
        <f aca="false">IF(E145="","",IF(E145&gt;145000,"YES","NO"))</f>
        <v/>
      </c>
      <c r="H145" s="39" t="str">
        <f aca="false">IF(A145="","",IF(AND((2026-YEAR(D145))&gt;=60,(2026-YEAR(D145))&lt;=63),11250,7500))</f>
        <v/>
      </c>
      <c r="I145" s="34" t="str">
        <f aca="false">IF(A145="","",IF(AND(F145="YES",G145="YES"),"ROTH REQUIRED","Pre-tax Allowed"))</f>
        <v/>
      </c>
      <c r="J145" s="30" t="str">
        <f aca="false">IF(I145="ROTH REQUIRED","Send notification + Update payroll system",IF(A145="","","No action needed"))</f>
        <v/>
      </c>
      <c r="K145" s="20" t="str">
        <f aca="false">IF(A145="","",IF(OR(B145="",C145="",D145="",E145=""),"⚠ MISSING DATA","✓ Complete"))</f>
        <v/>
      </c>
    </row>
    <row r="146" customFormat="false" ht="15" hidden="false" customHeight="true" outlineLevel="0" collapsed="false">
      <c r="A146" s="13"/>
      <c r="B146" s="13"/>
      <c r="C146" s="13"/>
      <c r="D146" s="37"/>
      <c r="E146" s="38"/>
      <c r="F146" s="10" t="str">
        <f aca="false">IF(A146="","",IF((2026-YEAR(D146))&gt;=50,"YES","NO"))</f>
        <v/>
      </c>
      <c r="G146" s="10" t="str">
        <f aca="false">IF(E146="","",IF(E146&gt;145000,"YES","NO"))</f>
        <v/>
      </c>
      <c r="H146" s="39" t="str">
        <f aca="false">IF(A146="","",IF(AND((2026-YEAR(D146))&gt;=60,(2026-YEAR(D146))&lt;=63),11250,7500))</f>
        <v/>
      </c>
      <c r="I146" s="34" t="str">
        <f aca="false">IF(A146="","",IF(AND(F146="YES",G146="YES"),"ROTH REQUIRED","Pre-tax Allowed"))</f>
        <v/>
      </c>
      <c r="J146" s="30" t="str">
        <f aca="false">IF(I146="ROTH REQUIRED","Send notification + Update payroll system",IF(A146="","","No action needed"))</f>
        <v/>
      </c>
      <c r="K146" s="20" t="str">
        <f aca="false">IF(A146="","",IF(OR(B146="",C146="",D146="",E146=""),"⚠ MISSING DATA","✓ Complete"))</f>
        <v/>
      </c>
    </row>
    <row r="147" customFormat="false" ht="15" hidden="false" customHeight="true" outlineLevel="0" collapsed="false">
      <c r="A147" s="13"/>
      <c r="B147" s="13"/>
      <c r="C147" s="13"/>
      <c r="D147" s="37"/>
      <c r="E147" s="38"/>
      <c r="F147" s="10" t="str">
        <f aca="false">IF(A147="","",IF((2026-YEAR(D147))&gt;=50,"YES","NO"))</f>
        <v/>
      </c>
      <c r="G147" s="10" t="str">
        <f aca="false">IF(E147="","",IF(E147&gt;145000,"YES","NO"))</f>
        <v/>
      </c>
      <c r="H147" s="39" t="str">
        <f aca="false">IF(A147="","",IF(AND((2026-YEAR(D147))&gt;=60,(2026-YEAR(D147))&lt;=63),11250,7500))</f>
        <v/>
      </c>
      <c r="I147" s="34" t="str">
        <f aca="false">IF(A147="","",IF(AND(F147="YES",G147="YES"),"ROTH REQUIRED","Pre-tax Allowed"))</f>
        <v/>
      </c>
      <c r="J147" s="30" t="str">
        <f aca="false">IF(I147="ROTH REQUIRED","Send notification + Update payroll system",IF(A147="","","No action needed"))</f>
        <v/>
      </c>
      <c r="K147" s="20" t="str">
        <f aca="false">IF(A147="","",IF(OR(B147="",C147="",D147="",E147=""),"⚠ MISSING DATA","✓ Complete"))</f>
        <v/>
      </c>
    </row>
    <row r="148" customFormat="false" ht="15" hidden="false" customHeight="true" outlineLevel="0" collapsed="false">
      <c r="A148" s="13"/>
      <c r="B148" s="13"/>
      <c r="C148" s="13"/>
      <c r="D148" s="37"/>
      <c r="E148" s="38"/>
      <c r="F148" s="10" t="str">
        <f aca="false">IF(A148="","",IF((2026-YEAR(D148))&gt;=50,"YES","NO"))</f>
        <v/>
      </c>
      <c r="G148" s="10" t="str">
        <f aca="false">IF(E148="","",IF(E148&gt;145000,"YES","NO"))</f>
        <v/>
      </c>
      <c r="H148" s="39" t="str">
        <f aca="false">IF(A148="","",IF(AND((2026-YEAR(D148))&gt;=60,(2026-YEAR(D148))&lt;=63),11250,7500))</f>
        <v/>
      </c>
      <c r="I148" s="34" t="str">
        <f aca="false">IF(A148="","",IF(AND(F148="YES",G148="YES"),"ROTH REQUIRED","Pre-tax Allowed"))</f>
        <v/>
      </c>
      <c r="J148" s="30" t="str">
        <f aca="false">IF(I148="ROTH REQUIRED","Send notification + Update payroll system",IF(A148="","","No action needed"))</f>
        <v/>
      </c>
      <c r="K148" s="20" t="str">
        <f aca="false">IF(A148="","",IF(OR(B148="",C148="",D148="",E148=""),"⚠ MISSING DATA","✓ Complete"))</f>
        <v/>
      </c>
    </row>
    <row r="149" customFormat="false" ht="15" hidden="false" customHeight="true" outlineLevel="0" collapsed="false">
      <c r="A149" s="13"/>
      <c r="B149" s="13"/>
      <c r="C149" s="13"/>
      <c r="D149" s="37"/>
      <c r="E149" s="38"/>
      <c r="F149" s="10" t="str">
        <f aca="false">IF(A149="","",IF((2026-YEAR(D149))&gt;=50,"YES","NO"))</f>
        <v/>
      </c>
      <c r="G149" s="10" t="str">
        <f aca="false">IF(E149="","",IF(E149&gt;145000,"YES","NO"))</f>
        <v/>
      </c>
      <c r="H149" s="39" t="str">
        <f aca="false">IF(A149="","",IF(AND((2026-YEAR(D149))&gt;=60,(2026-YEAR(D149))&lt;=63),11250,7500))</f>
        <v/>
      </c>
      <c r="I149" s="34" t="str">
        <f aca="false">IF(A149="","",IF(AND(F149="YES",G149="YES"),"ROTH REQUIRED","Pre-tax Allowed"))</f>
        <v/>
      </c>
      <c r="J149" s="30" t="str">
        <f aca="false">IF(I149="ROTH REQUIRED","Send notification + Update payroll system",IF(A149="","","No action needed"))</f>
        <v/>
      </c>
      <c r="K149" s="20" t="str">
        <f aca="false">IF(A149="","",IF(OR(B149="",C149="",D149="",E149=""),"⚠ MISSING DATA","✓ Complete"))</f>
        <v/>
      </c>
    </row>
    <row r="150" customFormat="false" ht="15" hidden="false" customHeight="true" outlineLevel="0" collapsed="false">
      <c r="A150" s="13"/>
      <c r="B150" s="13"/>
      <c r="C150" s="13"/>
      <c r="D150" s="37"/>
      <c r="E150" s="38"/>
      <c r="F150" s="10" t="str">
        <f aca="false">IF(A150="","",IF((2026-YEAR(D150))&gt;=50,"YES","NO"))</f>
        <v/>
      </c>
      <c r="G150" s="10" t="str">
        <f aca="false">IF(E150="","",IF(E150&gt;145000,"YES","NO"))</f>
        <v/>
      </c>
      <c r="H150" s="39" t="str">
        <f aca="false">IF(A150="","",IF(AND((2026-YEAR(D150))&gt;=60,(2026-YEAR(D150))&lt;=63),11250,7500))</f>
        <v/>
      </c>
      <c r="I150" s="34" t="str">
        <f aca="false">IF(A150="","",IF(AND(F150="YES",G150="YES"),"ROTH REQUIRED","Pre-tax Allowed"))</f>
        <v/>
      </c>
      <c r="J150" s="30" t="str">
        <f aca="false">IF(I150="ROTH REQUIRED","Send notification + Update payroll system",IF(A150="","","No action needed"))</f>
        <v/>
      </c>
      <c r="K150" s="20" t="str">
        <f aca="false">IF(A150="","",IF(OR(B150="",C150="",D150="",E150=""),"⚠ MISSING DATA","✓ Complete"))</f>
        <v/>
      </c>
    </row>
    <row r="151" customFormat="false" ht="15" hidden="false" customHeight="true" outlineLevel="0" collapsed="false">
      <c r="A151" s="13"/>
      <c r="B151" s="13"/>
      <c r="C151" s="13"/>
      <c r="D151" s="37"/>
      <c r="E151" s="38"/>
      <c r="F151" s="10" t="str">
        <f aca="false">IF(A151="","",IF((2026-YEAR(D151))&gt;=50,"YES","NO"))</f>
        <v/>
      </c>
      <c r="G151" s="10" t="str">
        <f aca="false">IF(E151="","",IF(E151&gt;145000,"YES","NO"))</f>
        <v/>
      </c>
      <c r="H151" s="39" t="str">
        <f aca="false">IF(A151="","",IF(AND((2026-YEAR(D151))&gt;=60,(2026-YEAR(D151))&lt;=63),11250,7500))</f>
        <v/>
      </c>
      <c r="I151" s="34" t="str">
        <f aca="false">IF(A151="","",IF(AND(F151="YES",G151="YES"),"ROTH REQUIRED","Pre-tax Allowed"))</f>
        <v/>
      </c>
      <c r="J151" s="30" t="str">
        <f aca="false">IF(I151="ROTH REQUIRED","Send notification + Update payroll system",IF(A151="","","No action needed"))</f>
        <v/>
      </c>
      <c r="K151" s="20" t="str">
        <f aca="false">IF(A151="","",IF(OR(B151="",C151="",D151="",E151=""),"⚠ MISSING DATA","✓ Complete"))</f>
        <v/>
      </c>
    </row>
    <row r="152" customFormat="false" ht="15" hidden="false" customHeight="true" outlineLevel="0" collapsed="false">
      <c r="A152" s="13"/>
      <c r="B152" s="13"/>
      <c r="C152" s="13"/>
      <c r="D152" s="37"/>
      <c r="E152" s="38"/>
      <c r="F152" s="10" t="str">
        <f aca="false">IF(A152="","",IF((2026-YEAR(D152))&gt;=50,"YES","NO"))</f>
        <v/>
      </c>
      <c r="G152" s="10" t="str">
        <f aca="false">IF(E152="","",IF(E152&gt;145000,"YES","NO"))</f>
        <v/>
      </c>
      <c r="H152" s="39" t="str">
        <f aca="false">IF(A152="","",IF(AND((2026-YEAR(D152))&gt;=60,(2026-YEAR(D152))&lt;=63),11250,7500))</f>
        <v/>
      </c>
      <c r="I152" s="34" t="str">
        <f aca="false">IF(A152="","",IF(AND(F152="YES",G152="YES"),"ROTH REQUIRED","Pre-tax Allowed"))</f>
        <v/>
      </c>
      <c r="J152" s="30" t="str">
        <f aca="false">IF(I152="ROTH REQUIRED","Send notification + Update payroll system",IF(A152="","","No action needed"))</f>
        <v/>
      </c>
      <c r="K152" s="20" t="str">
        <f aca="false">IF(A152="","",IF(OR(B152="",C152="",D152="",E152=""),"⚠ MISSING DATA","✓ Complete"))</f>
        <v/>
      </c>
    </row>
    <row r="153" customFormat="false" ht="15" hidden="false" customHeight="true" outlineLevel="0" collapsed="false">
      <c r="A153" s="13"/>
      <c r="B153" s="13"/>
      <c r="C153" s="13"/>
      <c r="D153" s="37"/>
      <c r="E153" s="38"/>
      <c r="F153" s="10" t="str">
        <f aca="false">IF(A153="","",IF((2026-YEAR(D153))&gt;=50,"YES","NO"))</f>
        <v/>
      </c>
      <c r="G153" s="10" t="str">
        <f aca="false">IF(E153="","",IF(E153&gt;145000,"YES","NO"))</f>
        <v/>
      </c>
      <c r="H153" s="39" t="str">
        <f aca="false">IF(A153="","",IF(AND((2026-YEAR(D153))&gt;=60,(2026-YEAR(D153))&lt;=63),11250,7500))</f>
        <v/>
      </c>
      <c r="I153" s="34" t="str">
        <f aca="false">IF(A153="","",IF(AND(F153="YES",G153="YES"),"ROTH REQUIRED","Pre-tax Allowed"))</f>
        <v/>
      </c>
      <c r="J153" s="30" t="str">
        <f aca="false">IF(I153="ROTH REQUIRED","Send notification + Update payroll system",IF(A153="","","No action needed"))</f>
        <v/>
      </c>
      <c r="K153" s="20" t="str">
        <f aca="false">IF(A153="","",IF(OR(B153="",C153="",D153="",E153=""),"⚠ MISSING DATA","✓ Complete"))</f>
        <v/>
      </c>
    </row>
    <row r="154" customFormat="false" ht="15" hidden="false" customHeight="true" outlineLevel="0" collapsed="false">
      <c r="A154" s="13"/>
      <c r="B154" s="13"/>
      <c r="C154" s="13"/>
      <c r="D154" s="37"/>
      <c r="E154" s="38"/>
      <c r="F154" s="10" t="str">
        <f aca="false">IF(A154="","",IF((2026-YEAR(D154))&gt;=50,"YES","NO"))</f>
        <v/>
      </c>
      <c r="G154" s="10" t="str">
        <f aca="false">IF(E154="","",IF(E154&gt;145000,"YES","NO"))</f>
        <v/>
      </c>
      <c r="H154" s="39" t="str">
        <f aca="false">IF(A154="","",IF(AND((2026-YEAR(D154))&gt;=60,(2026-YEAR(D154))&lt;=63),11250,7500))</f>
        <v/>
      </c>
      <c r="I154" s="34" t="str">
        <f aca="false">IF(A154="","",IF(AND(F154="YES",G154="YES"),"ROTH REQUIRED","Pre-tax Allowed"))</f>
        <v/>
      </c>
      <c r="J154" s="30" t="str">
        <f aca="false">IF(I154="ROTH REQUIRED","Send notification + Update payroll system",IF(A154="","","No action needed"))</f>
        <v/>
      </c>
      <c r="K154" s="20" t="str">
        <f aca="false">IF(A154="","",IF(OR(B154="",C154="",D154="",E154=""),"⚠ MISSING DATA","✓ Complete"))</f>
        <v/>
      </c>
    </row>
    <row r="155" customFormat="false" ht="15" hidden="false" customHeight="true" outlineLevel="0" collapsed="false">
      <c r="A155" s="13"/>
      <c r="B155" s="13"/>
      <c r="C155" s="13"/>
      <c r="D155" s="37"/>
      <c r="E155" s="38"/>
      <c r="F155" s="10" t="str">
        <f aca="false">IF(A155="","",IF((2026-YEAR(D155))&gt;=50,"YES","NO"))</f>
        <v/>
      </c>
      <c r="G155" s="10" t="str">
        <f aca="false">IF(E155="","",IF(E155&gt;145000,"YES","NO"))</f>
        <v/>
      </c>
      <c r="H155" s="39" t="str">
        <f aca="false">IF(A155="","",IF(AND((2026-YEAR(D155))&gt;=60,(2026-YEAR(D155))&lt;=63),11250,7500))</f>
        <v/>
      </c>
      <c r="I155" s="34" t="str">
        <f aca="false">IF(A155="","",IF(AND(F155="YES",G155="YES"),"ROTH REQUIRED","Pre-tax Allowed"))</f>
        <v/>
      </c>
      <c r="J155" s="30" t="str">
        <f aca="false">IF(I155="ROTH REQUIRED","Send notification + Update payroll system",IF(A155="","","No action needed"))</f>
        <v/>
      </c>
      <c r="K155" s="20" t="str">
        <f aca="false">IF(A155="","",IF(OR(B155="",C155="",D155="",E155=""),"⚠ MISSING DATA","✓ Complete"))</f>
        <v/>
      </c>
    </row>
    <row r="156" customFormat="false" ht="15" hidden="false" customHeight="true" outlineLevel="0" collapsed="false">
      <c r="A156" s="13"/>
      <c r="B156" s="13"/>
      <c r="C156" s="13"/>
      <c r="D156" s="37"/>
      <c r="E156" s="38"/>
      <c r="F156" s="10" t="str">
        <f aca="false">IF(A156="","",IF((2026-YEAR(D156))&gt;=50,"YES","NO"))</f>
        <v/>
      </c>
      <c r="G156" s="10" t="str">
        <f aca="false">IF(E156="","",IF(E156&gt;145000,"YES","NO"))</f>
        <v/>
      </c>
      <c r="H156" s="39" t="str">
        <f aca="false">IF(A156="","",IF(AND((2026-YEAR(D156))&gt;=60,(2026-YEAR(D156))&lt;=63),11250,7500))</f>
        <v/>
      </c>
      <c r="I156" s="34" t="str">
        <f aca="false">IF(A156="","",IF(AND(F156="YES",G156="YES"),"ROTH REQUIRED","Pre-tax Allowed"))</f>
        <v/>
      </c>
      <c r="J156" s="30" t="str">
        <f aca="false">IF(I156="ROTH REQUIRED","Send notification + Update payroll system",IF(A156="","","No action needed"))</f>
        <v/>
      </c>
      <c r="K156" s="20" t="str">
        <f aca="false">IF(A156="","",IF(OR(B156="",C156="",D156="",E156=""),"⚠ MISSING DATA","✓ Complete"))</f>
        <v/>
      </c>
    </row>
    <row r="157" customFormat="false" ht="15" hidden="false" customHeight="true" outlineLevel="0" collapsed="false">
      <c r="A157" s="13"/>
      <c r="B157" s="13"/>
      <c r="C157" s="13"/>
      <c r="D157" s="37"/>
      <c r="E157" s="38"/>
      <c r="F157" s="10" t="str">
        <f aca="false">IF(A157="","",IF((2026-YEAR(D157))&gt;=50,"YES","NO"))</f>
        <v/>
      </c>
      <c r="G157" s="10" t="str">
        <f aca="false">IF(E157="","",IF(E157&gt;145000,"YES","NO"))</f>
        <v/>
      </c>
      <c r="H157" s="39" t="str">
        <f aca="false">IF(A157="","",IF(AND((2026-YEAR(D157))&gt;=60,(2026-YEAR(D157))&lt;=63),11250,7500))</f>
        <v/>
      </c>
      <c r="I157" s="34" t="str">
        <f aca="false">IF(A157="","",IF(AND(F157="YES",G157="YES"),"ROTH REQUIRED","Pre-tax Allowed"))</f>
        <v/>
      </c>
      <c r="J157" s="30" t="str">
        <f aca="false">IF(I157="ROTH REQUIRED","Send notification + Update payroll system",IF(A157="","","No action needed"))</f>
        <v/>
      </c>
      <c r="K157" s="20" t="str">
        <f aca="false">IF(A157="","",IF(OR(B157="",C157="",D157="",E157=""),"⚠ MISSING DATA","✓ Complete"))</f>
        <v/>
      </c>
    </row>
    <row r="158" customFormat="false" ht="15" hidden="false" customHeight="true" outlineLevel="0" collapsed="false">
      <c r="A158" s="13"/>
      <c r="B158" s="13"/>
      <c r="C158" s="13"/>
      <c r="D158" s="37"/>
      <c r="E158" s="38"/>
      <c r="F158" s="10" t="str">
        <f aca="false">IF(A158="","",IF((2026-YEAR(D158))&gt;=50,"YES","NO"))</f>
        <v/>
      </c>
      <c r="G158" s="10" t="str">
        <f aca="false">IF(E158="","",IF(E158&gt;145000,"YES","NO"))</f>
        <v/>
      </c>
      <c r="H158" s="39" t="str">
        <f aca="false">IF(A158="","",IF(AND((2026-YEAR(D158))&gt;=60,(2026-YEAR(D158))&lt;=63),11250,7500))</f>
        <v/>
      </c>
      <c r="I158" s="34" t="str">
        <f aca="false">IF(A158="","",IF(AND(F158="YES",G158="YES"),"ROTH REQUIRED","Pre-tax Allowed"))</f>
        <v/>
      </c>
      <c r="J158" s="30" t="str">
        <f aca="false">IF(I158="ROTH REQUIRED","Send notification + Update payroll system",IF(A158="","","No action needed"))</f>
        <v/>
      </c>
      <c r="K158" s="20" t="str">
        <f aca="false">IF(A158="","",IF(OR(B158="",C158="",D158="",E158=""),"⚠ MISSING DATA","✓ Complete"))</f>
        <v/>
      </c>
    </row>
    <row r="159" customFormat="false" ht="15" hidden="false" customHeight="true" outlineLevel="0" collapsed="false">
      <c r="A159" s="13"/>
      <c r="B159" s="13"/>
      <c r="C159" s="13"/>
      <c r="D159" s="37"/>
      <c r="E159" s="38"/>
      <c r="F159" s="10" t="str">
        <f aca="false">IF(A159="","",IF((2026-YEAR(D159))&gt;=50,"YES","NO"))</f>
        <v/>
      </c>
      <c r="G159" s="10" t="str">
        <f aca="false">IF(E159="","",IF(E159&gt;145000,"YES","NO"))</f>
        <v/>
      </c>
      <c r="H159" s="39" t="str">
        <f aca="false">IF(A159="","",IF(AND((2026-YEAR(D159))&gt;=60,(2026-YEAR(D159))&lt;=63),11250,7500))</f>
        <v/>
      </c>
      <c r="I159" s="34" t="str">
        <f aca="false">IF(A159="","",IF(AND(F159="YES",G159="YES"),"ROTH REQUIRED","Pre-tax Allowed"))</f>
        <v/>
      </c>
      <c r="J159" s="30" t="str">
        <f aca="false">IF(I159="ROTH REQUIRED","Send notification + Update payroll system",IF(A159="","","No action needed"))</f>
        <v/>
      </c>
      <c r="K159" s="20" t="str">
        <f aca="false">IF(A159="","",IF(OR(B159="",C159="",D159="",E159=""),"⚠ MISSING DATA","✓ Complete"))</f>
        <v/>
      </c>
    </row>
    <row r="160" customFormat="false" ht="15" hidden="false" customHeight="true" outlineLevel="0" collapsed="false">
      <c r="A160" s="13"/>
      <c r="B160" s="13"/>
      <c r="C160" s="13"/>
      <c r="D160" s="37"/>
      <c r="E160" s="38"/>
      <c r="F160" s="10" t="str">
        <f aca="false">IF(A160="","",IF((2026-YEAR(D160))&gt;=50,"YES","NO"))</f>
        <v/>
      </c>
      <c r="G160" s="10" t="str">
        <f aca="false">IF(E160="","",IF(E160&gt;145000,"YES","NO"))</f>
        <v/>
      </c>
      <c r="H160" s="39" t="str">
        <f aca="false">IF(A160="","",IF(AND((2026-YEAR(D160))&gt;=60,(2026-YEAR(D160))&lt;=63),11250,7500))</f>
        <v/>
      </c>
      <c r="I160" s="34" t="str">
        <f aca="false">IF(A160="","",IF(AND(F160="YES",G160="YES"),"ROTH REQUIRED","Pre-tax Allowed"))</f>
        <v/>
      </c>
      <c r="J160" s="30" t="str">
        <f aca="false">IF(I160="ROTH REQUIRED","Send notification + Update payroll system",IF(A160="","","No action needed"))</f>
        <v/>
      </c>
      <c r="K160" s="20" t="str">
        <f aca="false">IF(A160="","",IF(OR(B160="",C160="",D160="",E160=""),"⚠ MISSING DATA","✓ Complete"))</f>
        <v/>
      </c>
    </row>
    <row r="161" customFormat="false" ht="15" hidden="false" customHeight="true" outlineLevel="0" collapsed="false">
      <c r="A161" s="13"/>
      <c r="B161" s="13"/>
      <c r="C161" s="13"/>
      <c r="D161" s="37"/>
      <c r="E161" s="38"/>
      <c r="F161" s="10" t="str">
        <f aca="false">IF(A161="","",IF((2026-YEAR(D161))&gt;=50,"YES","NO"))</f>
        <v/>
      </c>
      <c r="G161" s="10" t="str">
        <f aca="false">IF(E161="","",IF(E161&gt;145000,"YES","NO"))</f>
        <v/>
      </c>
      <c r="H161" s="39" t="str">
        <f aca="false">IF(A161="","",IF(AND((2026-YEAR(D161))&gt;=60,(2026-YEAR(D161))&lt;=63),11250,7500))</f>
        <v/>
      </c>
      <c r="I161" s="34" t="str">
        <f aca="false">IF(A161="","",IF(AND(F161="YES",G161="YES"),"ROTH REQUIRED","Pre-tax Allowed"))</f>
        <v/>
      </c>
      <c r="J161" s="30" t="str">
        <f aca="false">IF(I161="ROTH REQUIRED","Send notification + Update payroll system",IF(A161="","","No action needed"))</f>
        <v/>
      </c>
      <c r="K161" s="20" t="str">
        <f aca="false">IF(A161="","",IF(OR(B161="",C161="",D161="",E161=""),"⚠ MISSING DATA","✓ Complete"))</f>
        <v/>
      </c>
    </row>
    <row r="162" customFormat="false" ht="15" hidden="false" customHeight="true" outlineLevel="0" collapsed="false">
      <c r="A162" s="13"/>
      <c r="B162" s="13"/>
      <c r="C162" s="13"/>
      <c r="D162" s="37"/>
      <c r="E162" s="38"/>
      <c r="F162" s="10" t="str">
        <f aca="false">IF(A162="","",IF((2026-YEAR(D162))&gt;=50,"YES","NO"))</f>
        <v/>
      </c>
      <c r="G162" s="10" t="str">
        <f aca="false">IF(E162="","",IF(E162&gt;145000,"YES","NO"))</f>
        <v/>
      </c>
      <c r="H162" s="39" t="str">
        <f aca="false">IF(A162="","",IF(AND((2026-YEAR(D162))&gt;=60,(2026-YEAR(D162))&lt;=63),11250,7500))</f>
        <v/>
      </c>
      <c r="I162" s="34" t="str">
        <f aca="false">IF(A162="","",IF(AND(F162="YES",G162="YES"),"ROTH REQUIRED","Pre-tax Allowed"))</f>
        <v/>
      </c>
      <c r="J162" s="30" t="str">
        <f aca="false">IF(I162="ROTH REQUIRED","Send notification + Update payroll system",IF(A162="","","No action needed"))</f>
        <v/>
      </c>
      <c r="K162" s="20" t="str">
        <f aca="false">IF(A162="","",IF(OR(B162="",C162="",D162="",E162=""),"⚠ MISSING DATA","✓ Complete"))</f>
        <v/>
      </c>
    </row>
    <row r="163" customFormat="false" ht="15" hidden="false" customHeight="true" outlineLevel="0" collapsed="false">
      <c r="A163" s="13"/>
      <c r="B163" s="13"/>
      <c r="C163" s="13"/>
      <c r="D163" s="37"/>
      <c r="E163" s="38"/>
      <c r="F163" s="10" t="str">
        <f aca="false">IF(A163="","",IF((2026-YEAR(D163))&gt;=50,"YES","NO"))</f>
        <v/>
      </c>
      <c r="G163" s="10" t="str">
        <f aca="false">IF(E163="","",IF(E163&gt;145000,"YES","NO"))</f>
        <v/>
      </c>
      <c r="H163" s="39" t="str">
        <f aca="false">IF(A163="","",IF(AND((2026-YEAR(D163))&gt;=60,(2026-YEAR(D163))&lt;=63),11250,7500))</f>
        <v/>
      </c>
      <c r="I163" s="34" t="str">
        <f aca="false">IF(A163="","",IF(AND(F163="YES",G163="YES"),"ROTH REQUIRED","Pre-tax Allowed"))</f>
        <v/>
      </c>
      <c r="J163" s="30" t="str">
        <f aca="false">IF(I163="ROTH REQUIRED","Send notification + Update payroll system",IF(A163="","","No action needed"))</f>
        <v/>
      </c>
      <c r="K163" s="20" t="str">
        <f aca="false">IF(A163="","",IF(OR(B163="",C163="",D163="",E163=""),"⚠ MISSING DATA","✓ Complete"))</f>
        <v/>
      </c>
    </row>
    <row r="164" customFormat="false" ht="15" hidden="false" customHeight="true" outlineLevel="0" collapsed="false">
      <c r="A164" s="13"/>
      <c r="B164" s="13"/>
      <c r="C164" s="13"/>
      <c r="D164" s="37"/>
      <c r="E164" s="38"/>
      <c r="F164" s="10" t="str">
        <f aca="false">IF(A164="","",IF((2026-YEAR(D164))&gt;=50,"YES","NO"))</f>
        <v/>
      </c>
      <c r="G164" s="10" t="str">
        <f aca="false">IF(E164="","",IF(E164&gt;145000,"YES","NO"))</f>
        <v/>
      </c>
      <c r="H164" s="39" t="str">
        <f aca="false">IF(A164="","",IF(AND((2026-YEAR(D164))&gt;=60,(2026-YEAR(D164))&lt;=63),11250,7500))</f>
        <v/>
      </c>
      <c r="I164" s="34" t="str">
        <f aca="false">IF(A164="","",IF(AND(F164="YES",G164="YES"),"ROTH REQUIRED","Pre-tax Allowed"))</f>
        <v/>
      </c>
      <c r="J164" s="30" t="str">
        <f aca="false">IF(I164="ROTH REQUIRED","Send notification + Update payroll system",IF(A164="","","No action needed"))</f>
        <v/>
      </c>
      <c r="K164" s="20" t="str">
        <f aca="false">IF(A164="","",IF(OR(B164="",C164="",D164="",E164=""),"⚠ MISSING DATA","✓ Complete"))</f>
        <v/>
      </c>
    </row>
    <row r="165" customFormat="false" ht="15" hidden="false" customHeight="true" outlineLevel="0" collapsed="false">
      <c r="A165" s="13"/>
      <c r="B165" s="13"/>
      <c r="C165" s="13"/>
      <c r="D165" s="37"/>
      <c r="E165" s="38"/>
      <c r="F165" s="10" t="str">
        <f aca="false">IF(A165="","",IF((2026-YEAR(D165))&gt;=50,"YES","NO"))</f>
        <v/>
      </c>
      <c r="G165" s="10" t="str">
        <f aca="false">IF(E165="","",IF(E165&gt;145000,"YES","NO"))</f>
        <v/>
      </c>
      <c r="H165" s="39" t="str">
        <f aca="false">IF(A165="","",IF(AND((2026-YEAR(D165))&gt;=60,(2026-YEAR(D165))&lt;=63),11250,7500))</f>
        <v/>
      </c>
      <c r="I165" s="34" t="str">
        <f aca="false">IF(A165="","",IF(AND(F165="YES",G165="YES"),"ROTH REQUIRED","Pre-tax Allowed"))</f>
        <v/>
      </c>
      <c r="J165" s="30" t="str">
        <f aca="false">IF(I165="ROTH REQUIRED","Send notification + Update payroll system",IF(A165="","","No action needed"))</f>
        <v/>
      </c>
      <c r="K165" s="20" t="str">
        <f aca="false">IF(A165="","",IF(OR(B165="",C165="",D165="",E165=""),"⚠ MISSING DATA","✓ Complete"))</f>
        <v/>
      </c>
    </row>
    <row r="166" customFormat="false" ht="15" hidden="false" customHeight="true" outlineLevel="0" collapsed="false">
      <c r="A166" s="13"/>
      <c r="B166" s="13"/>
      <c r="C166" s="13"/>
      <c r="D166" s="37"/>
      <c r="E166" s="38"/>
      <c r="F166" s="10" t="str">
        <f aca="false">IF(A166="","",IF((2026-YEAR(D166))&gt;=50,"YES","NO"))</f>
        <v/>
      </c>
      <c r="G166" s="10" t="str">
        <f aca="false">IF(E166="","",IF(E166&gt;145000,"YES","NO"))</f>
        <v/>
      </c>
      <c r="H166" s="39" t="str">
        <f aca="false">IF(A166="","",IF(AND((2026-YEAR(D166))&gt;=60,(2026-YEAR(D166))&lt;=63),11250,7500))</f>
        <v/>
      </c>
      <c r="I166" s="34" t="str">
        <f aca="false">IF(A166="","",IF(AND(F166="YES",G166="YES"),"ROTH REQUIRED","Pre-tax Allowed"))</f>
        <v/>
      </c>
      <c r="J166" s="30" t="str">
        <f aca="false">IF(I166="ROTH REQUIRED","Send notification + Update payroll system",IF(A166="","","No action needed"))</f>
        <v/>
      </c>
      <c r="K166" s="20" t="str">
        <f aca="false">IF(A166="","",IF(OR(B166="",C166="",D166="",E166=""),"⚠ MISSING DATA","✓ Complete"))</f>
        <v/>
      </c>
    </row>
    <row r="167" customFormat="false" ht="15" hidden="false" customHeight="true" outlineLevel="0" collapsed="false">
      <c r="A167" s="13"/>
      <c r="B167" s="13"/>
      <c r="C167" s="13"/>
      <c r="D167" s="37"/>
      <c r="E167" s="38"/>
      <c r="F167" s="10" t="str">
        <f aca="false">IF(A167="","",IF((2026-YEAR(D167))&gt;=50,"YES","NO"))</f>
        <v/>
      </c>
      <c r="G167" s="10" t="str">
        <f aca="false">IF(E167="","",IF(E167&gt;145000,"YES","NO"))</f>
        <v/>
      </c>
      <c r="H167" s="39" t="str">
        <f aca="false">IF(A167="","",IF(AND((2026-YEAR(D167))&gt;=60,(2026-YEAR(D167))&lt;=63),11250,7500))</f>
        <v/>
      </c>
      <c r="I167" s="34" t="str">
        <f aca="false">IF(A167="","",IF(AND(F167="YES",G167="YES"),"ROTH REQUIRED","Pre-tax Allowed"))</f>
        <v/>
      </c>
      <c r="J167" s="30" t="str">
        <f aca="false">IF(I167="ROTH REQUIRED","Send notification + Update payroll system",IF(A167="","","No action needed"))</f>
        <v/>
      </c>
      <c r="K167" s="20" t="str">
        <f aca="false">IF(A167="","",IF(OR(B167="",C167="",D167="",E167=""),"⚠ MISSING DATA","✓ Complete"))</f>
        <v/>
      </c>
    </row>
    <row r="168" customFormat="false" ht="15" hidden="false" customHeight="true" outlineLevel="0" collapsed="false">
      <c r="A168" s="13"/>
      <c r="B168" s="13"/>
      <c r="C168" s="13"/>
      <c r="D168" s="37"/>
      <c r="E168" s="38"/>
      <c r="F168" s="10" t="str">
        <f aca="false">IF(A168="","",IF((2026-YEAR(D168))&gt;=50,"YES","NO"))</f>
        <v/>
      </c>
      <c r="G168" s="10" t="str">
        <f aca="false">IF(E168="","",IF(E168&gt;145000,"YES","NO"))</f>
        <v/>
      </c>
      <c r="H168" s="39" t="str">
        <f aca="false">IF(A168="","",IF(AND((2026-YEAR(D168))&gt;=60,(2026-YEAR(D168))&lt;=63),11250,7500))</f>
        <v/>
      </c>
      <c r="I168" s="34" t="str">
        <f aca="false">IF(A168="","",IF(AND(F168="YES",G168="YES"),"ROTH REQUIRED","Pre-tax Allowed"))</f>
        <v/>
      </c>
      <c r="J168" s="30" t="str">
        <f aca="false">IF(I168="ROTH REQUIRED","Send notification + Update payroll system",IF(A168="","","No action needed"))</f>
        <v/>
      </c>
      <c r="K168" s="20" t="str">
        <f aca="false">IF(A168="","",IF(OR(B168="",C168="",D168="",E168=""),"⚠ MISSING DATA","✓ Complete"))</f>
        <v/>
      </c>
    </row>
    <row r="169" customFormat="false" ht="15" hidden="false" customHeight="true" outlineLevel="0" collapsed="false">
      <c r="A169" s="13"/>
      <c r="B169" s="13"/>
      <c r="C169" s="13"/>
      <c r="D169" s="37"/>
      <c r="E169" s="38"/>
      <c r="F169" s="10" t="str">
        <f aca="false">IF(A169="","",IF((2026-YEAR(D169))&gt;=50,"YES","NO"))</f>
        <v/>
      </c>
      <c r="G169" s="10" t="str">
        <f aca="false">IF(E169="","",IF(E169&gt;145000,"YES","NO"))</f>
        <v/>
      </c>
      <c r="H169" s="39" t="str">
        <f aca="false">IF(A169="","",IF(AND((2026-YEAR(D169))&gt;=60,(2026-YEAR(D169))&lt;=63),11250,7500))</f>
        <v/>
      </c>
      <c r="I169" s="34" t="str">
        <f aca="false">IF(A169="","",IF(AND(F169="YES",G169="YES"),"ROTH REQUIRED","Pre-tax Allowed"))</f>
        <v/>
      </c>
      <c r="J169" s="30" t="str">
        <f aca="false">IF(I169="ROTH REQUIRED","Send notification + Update payroll system",IF(A169="","","No action needed"))</f>
        <v/>
      </c>
      <c r="K169" s="20" t="str">
        <f aca="false">IF(A169="","",IF(OR(B169="",C169="",D169="",E169=""),"⚠ MISSING DATA","✓ Complete"))</f>
        <v/>
      </c>
    </row>
    <row r="170" customFormat="false" ht="15" hidden="false" customHeight="true" outlineLevel="0" collapsed="false">
      <c r="A170" s="13"/>
      <c r="B170" s="13"/>
      <c r="C170" s="13"/>
      <c r="D170" s="37"/>
      <c r="E170" s="38"/>
      <c r="F170" s="10" t="str">
        <f aca="false">IF(A170="","",IF((2026-YEAR(D170))&gt;=50,"YES","NO"))</f>
        <v/>
      </c>
      <c r="G170" s="10" t="str">
        <f aca="false">IF(E170="","",IF(E170&gt;145000,"YES","NO"))</f>
        <v/>
      </c>
      <c r="H170" s="39" t="str">
        <f aca="false">IF(A170="","",IF(AND((2026-YEAR(D170))&gt;=60,(2026-YEAR(D170))&lt;=63),11250,7500))</f>
        <v/>
      </c>
      <c r="I170" s="34" t="str">
        <f aca="false">IF(A170="","",IF(AND(F170="YES",G170="YES"),"ROTH REQUIRED","Pre-tax Allowed"))</f>
        <v/>
      </c>
      <c r="J170" s="30" t="str">
        <f aca="false">IF(I170="ROTH REQUIRED","Send notification + Update payroll system",IF(A170="","","No action needed"))</f>
        <v/>
      </c>
      <c r="K170" s="20" t="str">
        <f aca="false">IF(A170="","",IF(OR(B170="",C170="",D170="",E170=""),"⚠ MISSING DATA","✓ Complete"))</f>
        <v/>
      </c>
    </row>
    <row r="171" customFormat="false" ht="15" hidden="false" customHeight="true" outlineLevel="0" collapsed="false">
      <c r="A171" s="13"/>
      <c r="B171" s="13"/>
      <c r="C171" s="13"/>
      <c r="D171" s="37"/>
      <c r="E171" s="38"/>
      <c r="F171" s="10" t="str">
        <f aca="false">IF(A171="","",IF((2026-YEAR(D171))&gt;=50,"YES","NO"))</f>
        <v/>
      </c>
      <c r="G171" s="10" t="str">
        <f aca="false">IF(E171="","",IF(E171&gt;145000,"YES","NO"))</f>
        <v/>
      </c>
      <c r="H171" s="39" t="str">
        <f aca="false">IF(A171="","",IF(AND((2026-YEAR(D171))&gt;=60,(2026-YEAR(D171))&lt;=63),11250,7500))</f>
        <v/>
      </c>
      <c r="I171" s="34" t="str">
        <f aca="false">IF(A171="","",IF(AND(F171="YES",G171="YES"),"ROTH REQUIRED","Pre-tax Allowed"))</f>
        <v/>
      </c>
      <c r="J171" s="30" t="str">
        <f aca="false">IF(I171="ROTH REQUIRED","Send notification + Update payroll system",IF(A171="","","No action needed"))</f>
        <v/>
      </c>
      <c r="K171" s="20" t="str">
        <f aca="false">IF(A171="","",IF(OR(B171="",C171="",D171="",E171=""),"⚠ MISSING DATA","✓ Complete"))</f>
        <v/>
      </c>
    </row>
    <row r="172" customFormat="false" ht="15" hidden="false" customHeight="true" outlineLevel="0" collapsed="false">
      <c r="A172" s="13"/>
      <c r="B172" s="13"/>
      <c r="C172" s="13"/>
      <c r="D172" s="37"/>
      <c r="E172" s="38"/>
      <c r="F172" s="10" t="str">
        <f aca="false">IF(A172="","",IF((2026-YEAR(D172))&gt;=50,"YES","NO"))</f>
        <v/>
      </c>
      <c r="G172" s="10" t="str">
        <f aca="false">IF(E172="","",IF(E172&gt;145000,"YES","NO"))</f>
        <v/>
      </c>
      <c r="H172" s="39" t="str">
        <f aca="false">IF(A172="","",IF(AND((2026-YEAR(D172))&gt;=60,(2026-YEAR(D172))&lt;=63),11250,7500))</f>
        <v/>
      </c>
      <c r="I172" s="34" t="str">
        <f aca="false">IF(A172="","",IF(AND(F172="YES",G172="YES"),"ROTH REQUIRED","Pre-tax Allowed"))</f>
        <v/>
      </c>
      <c r="J172" s="30" t="str">
        <f aca="false">IF(I172="ROTH REQUIRED","Send notification + Update payroll system",IF(A172="","","No action needed"))</f>
        <v/>
      </c>
      <c r="K172" s="20" t="str">
        <f aca="false">IF(A172="","",IF(OR(B172="",C172="",D172="",E172=""),"⚠ MISSING DATA","✓ Complete"))</f>
        <v/>
      </c>
    </row>
    <row r="173" customFormat="false" ht="15" hidden="false" customHeight="true" outlineLevel="0" collapsed="false">
      <c r="A173" s="13"/>
      <c r="B173" s="13"/>
      <c r="C173" s="13"/>
      <c r="D173" s="37"/>
      <c r="E173" s="38"/>
      <c r="F173" s="10" t="str">
        <f aca="false">IF(A173="","",IF((2026-YEAR(D173))&gt;=50,"YES","NO"))</f>
        <v/>
      </c>
      <c r="G173" s="10" t="str">
        <f aca="false">IF(E173="","",IF(E173&gt;145000,"YES","NO"))</f>
        <v/>
      </c>
      <c r="H173" s="39" t="str">
        <f aca="false">IF(A173="","",IF(AND((2026-YEAR(D173))&gt;=60,(2026-YEAR(D173))&lt;=63),11250,7500))</f>
        <v/>
      </c>
      <c r="I173" s="34" t="str">
        <f aca="false">IF(A173="","",IF(AND(F173="YES",G173="YES"),"ROTH REQUIRED","Pre-tax Allowed"))</f>
        <v/>
      </c>
      <c r="J173" s="30" t="str">
        <f aca="false">IF(I173="ROTH REQUIRED","Send notification + Update payroll system",IF(A173="","","No action needed"))</f>
        <v/>
      </c>
      <c r="K173" s="20" t="str">
        <f aca="false">IF(A173="","",IF(OR(B173="",C173="",D173="",E173=""),"⚠ MISSING DATA","✓ Complete"))</f>
        <v/>
      </c>
    </row>
    <row r="174" customFormat="false" ht="15" hidden="false" customHeight="true" outlineLevel="0" collapsed="false">
      <c r="A174" s="13"/>
      <c r="B174" s="13"/>
      <c r="C174" s="13"/>
      <c r="D174" s="37"/>
      <c r="E174" s="38"/>
      <c r="F174" s="10" t="str">
        <f aca="false">IF(A174="","",IF((2026-YEAR(D174))&gt;=50,"YES","NO"))</f>
        <v/>
      </c>
      <c r="G174" s="10" t="str">
        <f aca="false">IF(E174="","",IF(E174&gt;145000,"YES","NO"))</f>
        <v/>
      </c>
      <c r="H174" s="39" t="str">
        <f aca="false">IF(A174="","",IF(AND((2026-YEAR(D174))&gt;=60,(2026-YEAR(D174))&lt;=63),11250,7500))</f>
        <v/>
      </c>
      <c r="I174" s="34" t="str">
        <f aca="false">IF(A174="","",IF(AND(F174="YES",G174="YES"),"ROTH REQUIRED","Pre-tax Allowed"))</f>
        <v/>
      </c>
      <c r="J174" s="30" t="str">
        <f aca="false">IF(I174="ROTH REQUIRED","Send notification + Update payroll system",IF(A174="","","No action needed"))</f>
        <v/>
      </c>
      <c r="K174" s="20" t="str">
        <f aca="false">IF(A174="","",IF(OR(B174="",C174="",D174="",E174=""),"⚠ MISSING DATA","✓ Complete"))</f>
        <v/>
      </c>
    </row>
    <row r="175" customFormat="false" ht="15" hidden="false" customHeight="true" outlineLevel="0" collapsed="false">
      <c r="A175" s="13"/>
      <c r="B175" s="13"/>
      <c r="C175" s="13"/>
      <c r="D175" s="37"/>
      <c r="E175" s="38"/>
      <c r="F175" s="10" t="str">
        <f aca="false">IF(A175="","",IF((2026-YEAR(D175))&gt;=50,"YES","NO"))</f>
        <v/>
      </c>
      <c r="G175" s="10" t="str">
        <f aca="false">IF(E175="","",IF(E175&gt;145000,"YES","NO"))</f>
        <v/>
      </c>
      <c r="H175" s="39" t="str">
        <f aca="false">IF(A175="","",IF(AND((2026-YEAR(D175))&gt;=60,(2026-YEAR(D175))&lt;=63),11250,7500))</f>
        <v/>
      </c>
      <c r="I175" s="34" t="str">
        <f aca="false">IF(A175="","",IF(AND(F175="YES",G175="YES"),"ROTH REQUIRED","Pre-tax Allowed"))</f>
        <v/>
      </c>
      <c r="J175" s="30" t="str">
        <f aca="false">IF(I175="ROTH REQUIRED","Send notification + Update payroll system",IF(A175="","","No action needed"))</f>
        <v/>
      </c>
      <c r="K175" s="20" t="str">
        <f aca="false">IF(A175="","",IF(OR(B175="",C175="",D175="",E175=""),"⚠ MISSING DATA","✓ Complete"))</f>
        <v/>
      </c>
    </row>
    <row r="176" customFormat="false" ht="15" hidden="false" customHeight="true" outlineLevel="0" collapsed="false">
      <c r="A176" s="13"/>
      <c r="B176" s="13"/>
      <c r="C176" s="13"/>
      <c r="D176" s="37"/>
      <c r="E176" s="38"/>
      <c r="F176" s="10" t="str">
        <f aca="false">IF(A176="","",IF((2026-YEAR(D176))&gt;=50,"YES","NO"))</f>
        <v/>
      </c>
      <c r="G176" s="10" t="str">
        <f aca="false">IF(E176="","",IF(E176&gt;145000,"YES","NO"))</f>
        <v/>
      </c>
      <c r="H176" s="39" t="str">
        <f aca="false">IF(A176="","",IF(AND((2026-YEAR(D176))&gt;=60,(2026-YEAR(D176))&lt;=63),11250,7500))</f>
        <v/>
      </c>
      <c r="I176" s="34" t="str">
        <f aca="false">IF(A176="","",IF(AND(F176="YES",G176="YES"),"ROTH REQUIRED","Pre-tax Allowed"))</f>
        <v/>
      </c>
      <c r="J176" s="30" t="str">
        <f aca="false">IF(I176="ROTH REQUIRED","Send notification + Update payroll system",IF(A176="","","No action needed"))</f>
        <v/>
      </c>
      <c r="K176" s="20" t="str">
        <f aca="false">IF(A176="","",IF(OR(B176="",C176="",D176="",E176=""),"⚠ MISSING DATA","✓ Complete"))</f>
        <v/>
      </c>
    </row>
    <row r="177" customFormat="false" ht="15" hidden="false" customHeight="true" outlineLevel="0" collapsed="false">
      <c r="A177" s="13"/>
      <c r="B177" s="13"/>
      <c r="C177" s="13"/>
      <c r="D177" s="37"/>
      <c r="E177" s="38"/>
      <c r="F177" s="10" t="str">
        <f aca="false">IF(A177="","",IF((2026-YEAR(D177))&gt;=50,"YES","NO"))</f>
        <v/>
      </c>
      <c r="G177" s="10" t="str">
        <f aca="false">IF(E177="","",IF(E177&gt;145000,"YES","NO"))</f>
        <v/>
      </c>
      <c r="H177" s="39" t="str">
        <f aca="false">IF(A177="","",IF(AND((2026-YEAR(D177))&gt;=60,(2026-YEAR(D177))&lt;=63),11250,7500))</f>
        <v/>
      </c>
      <c r="I177" s="34" t="str">
        <f aca="false">IF(A177="","",IF(AND(F177="YES",G177="YES"),"ROTH REQUIRED","Pre-tax Allowed"))</f>
        <v/>
      </c>
      <c r="J177" s="30" t="str">
        <f aca="false">IF(I177="ROTH REQUIRED","Send notification + Update payroll system",IF(A177="","","No action needed"))</f>
        <v/>
      </c>
      <c r="K177" s="20" t="str">
        <f aca="false">IF(A177="","",IF(OR(B177="",C177="",D177="",E177=""),"⚠ MISSING DATA","✓ Complete"))</f>
        <v/>
      </c>
    </row>
    <row r="178" customFormat="false" ht="15" hidden="false" customHeight="true" outlineLevel="0" collapsed="false">
      <c r="A178" s="13"/>
      <c r="B178" s="13"/>
      <c r="C178" s="13"/>
      <c r="D178" s="37"/>
      <c r="E178" s="38"/>
      <c r="F178" s="10" t="str">
        <f aca="false">IF(A178="","",IF((2026-YEAR(D178))&gt;=50,"YES","NO"))</f>
        <v/>
      </c>
      <c r="G178" s="10" t="str">
        <f aca="false">IF(E178="","",IF(E178&gt;145000,"YES","NO"))</f>
        <v/>
      </c>
      <c r="H178" s="39" t="str">
        <f aca="false">IF(A178="","",IF(AND((2026-YEAR(D178))&gt;=60,(2026-YEAR(D178))&lt;=63),11250,7500))</f>
        <v/>
      </c>
      <c r="I178" s="34" t="str">
        <f aca="false">IF(A178="","",IF(AND(F178="YES",G178="YES"),"ROTH REQUIRED","Pre-tax Allowed"))</f>
        <v/>
      </c>
      <c r="J178" s="30" t="str">
        <f aca="false">IF(I178="ROTH REQUIRED","Send notification + Update payroll system",IF(A178="","","No action needed"))</f>
        <v/>
      </c>
      <c r="K178" s="20" t="str">
        <f aca="false">IF(A178="","",IF(OR(B178="",C178="",D178="",E178=""),"⚠ MISSING DATA","✓ Complete"))</f>
        <v/>
      </c>
    </row>
    <row r="179" customFormat="false" ht="15" hidden="false" customHeight="true" outlineLevel="0" collapsed="false">
      <c r="A179" s="13"/>
      <c r="B179" s="13"/>
      <c r="C179" s="13"/>
      <c r="D179" s="37"/>
      <c r="E179" s="38"/>
      <c r="F179" s="10" t="str">
        <f aca="false">IF(A179="","",IF((2026-YEAR(D179))&gt;=50,"YES","NO"))</f>
        <v/>
      </c>
      <c r="G179" s="10" t="str">
        <f aca="false">IF(E179="","",IF(E179&gt;145000,"YES","NO"))</f>
        <v/>
      </c>
      <c r="H179" s="39" t="str">
        <f aca="false">IF(A179="","",IF(AND((2026-YEAR(D179))&gt;=60,(2026-YEAR(D179))&lt;=63),11250,7500))</f>
        <v/>
      </c>
      <c r="I179" s="34" t="str">
        <f aca="false">IF(A179="","",IF(AND(F179="YES",G179="YES"),"ROTH REQUIRED","Pre-tax Allowed"))</f>
        <v/>
      </c>
      <c r="J179" s="30" t="str">
        <f aca="false">IF(I179="ROTH REQUIRED","Send notification + Update payroll system",IF(A179="","","No action needed"))</f>
        <v/>
      </c>
      <c r="K179" s="20" t="str">
        <f aca="false">IF(A179="","",IF(OR(B179="",C179="",D179="",E179=""),"⚠ MISSING DATA","✓ Complete"))</f>
        <v/>
      </c>
    </row>
    <row r="180" customFormat="false" ht="15" hidden="false" customHeight="true" outlineLevel="0" collapsed="false">
      <c r="A180" s="13"/>
      <c r="B180" s="13"/>
      <c r="C180" s="13"/>
      <c r="D180" s="37"/>
      <c r="E180" s="38"/>
      <c r="F180" s="10" t="str">
        <f aca="false">IF(A180="","",IF((2026-YEAR(D180))&gt;=50,"YES","NO"))</f>
        <v/>
      </c>
      <c r="G180" s="10" t="str">
        <f aca="false">IF(E180="","",IF(E180&gt;145000,"YES","NO"))</f>
        <v/>
      </c>
      <c r="H180" s="39" t="str">
        <f aca="false">IF(A180="","",IF(AND((2026-YEAR(D180))&gt;=60,(2026-YEAR(D180))&lt;=63),11250,7500))</f>
        <v/>
      </c>
      <c r="I180" s="34" t="str">
        <f aca="false">IF(A180="","",IF(AND(F180="YES",G180="YES"),"ROTH REQUIRED","Pre-tax Allowed"))</f>
        <v/>
      </c>
      <c r="J180" s="30" t="str">
        <f aca="false">IF(I180="ROTH REQUIRED","Send notification + Update payroll system",IF(A180="","","No action needed"))</f>
        <v/>
      </c>
      <c r="K180" s="20" t="str">
        <f aca="false">IF(A180="","",IF(OR(B180="",C180="",D180="",E180=""),"⚠ MISSING DATA","✓ Complete"))</f>
        <v/>
      </c>
    </row>
    <row r="181" customFormat="false" ht="15" hidden="false" customHeight="true" outlineLevel="0" collapsed="false">
      <c r="A181" s="13"/>
      <c r="B181" s="13"/>
      <c r="C181" s="13"/>
      <c r="D181" s="37"/>
      <c r="E181" s="38"/>
      <c r="F181" s="10" t="str">
        <f aca="false">IF(A181="","",IF((2026-YEAR(D181))&gt;=50,"YES","NO"))</f>
        <v/>
      </c>
      <c r="G181" s="10" t="str">
        <f aca="false">IF(E181="","",IF(E181&gt;145000,"YES","NO"))</f>
        <v/>
      </c>
      <c r="H181" s="39" t="str">
        <f aca="false">IF(A181="","",IF(AND((2026-YEAR(D181))&gt;=60,(2026-YEAR(D181))&lt;=63),11250,7500))</f>
        <v/>
      </c>
      <c r="I181" s="34" t="str">
        <f aca="false">IF(A181="","",IF(AND(F181="YES",G181="YES"),"ROTH REQUIRED","Pre-tax Allowed"))</f>
        <v/>
      </c>
      <c r="J181" s="30" t="str">
        <f aca="false">IF(I181="ROTH REQUIRED","Send notification + Update payroll system",IF(A181="","","No action needed"))</f>
        <v/>
      </c>
      <c r="K181" s="20" t="str">
        <f aca="false">IF(A181="","",IF(OR(B181="",C181="",D181="",E181=""),"⚠ MISSING DATA","✓ Complete"))</f>
        <v/>
      </c>
    </row>
    <row r="182" customFormat="false" ht="15" hidden="false" customHeight="true" outlineLevel="0" collapsed="false">
      <c r="A182" s="13"/>
      <c r="B182" s="13"/>
      <c r="C182" s="13"/>
      <c r="D182" s="37"/>
      <c r="E182" s="38"/>
      <c r="F182" s="10" t="str">
        <f aca="false">IF(A182="","",IF((2026-YEAR(D182))&gt;=50,"YES","NO"))</f>
        <v/>
      </c>
      <c r="G182" s="10" t="str">
        <f aca="false">IF(E182="","",IF(E182&gt;145000,"YES","NO"))</f>
        <v/>
      </c>
      <c r="H182" s="39" t="str">
        <f aca="false">IF(A182="","",IF(AND((2026-YEAR(D182))&gt;=60,(2026-YEAR(D182))&lt;=63),11250,7500))</f>
        <v/>
      </c>
      <c r="I182" s="34" t="str">
        <f aca="false">IF(A182="","",IF(AND(F182="YES",G182="YES"),"ROTH REQUIRED","Pre-tax Allowed"))</f>
        <v/>
      </c>
      <c r="J182" s="30" t="str">
        <f aca="false">IF(I182="ROTH REQUIRED","Send notification + Update payroll system",IF(A182="","","No action needed"))</f>
        <v/>
      </c>
      <c r="K182" s="20" t="str">
        <f aca="false">IF(A182="","",IF(OR(B182="",C182="",D182="",E182=""),"⚠ MISSING DATA","✓ Complete"))</f>
        <v/>
      </c>
    </row>
    <row r="183" customFormat="false" ht="15" hidden="false" customHeight="true" outlineLevel="0" collapsed="false">
      <c r="A183" s="13"/>
      <c r="B183" s="13"/>
      <c r="C183" s="13"/>
      <c r="D183" s="37"/>
      <c r="E183" s="38"/>
      <c r="F183" s="10" t="str">
        <f aca="false">IF(A183="","",IF((2026-YEAR(D183))&gt;=50,"YES","NO"))</f>
        <v/>
      </c>
      <c r="G183" s="10" t="str">
        <f aca="false">IF(E183="","",IF(E183&gt;145000,"YES","NO"))</f>
        <v/>
      </c>
      <c r="H183" s="39" t="str">
        <f aca="false">IF(A183="","",IF(AND((2026-YEAR(D183))&gt;=60,(2026-YEAR(D183))&lt;=63),11250,7500))</f>
        <v/>
      </c>
      <c r="I183" s="34" t="str">
        <f aca="false">IF(A183="","",IF(AND(F183="YES",G183="YES"),"ROTH REQUIRED","Pre-tax Allowed"))</f>
        <v/>
      </c>
      <c r="J183" s="30" t="str">
        <f aca="false">IF(I183="ROTH REQUIRED","Send notification + Update payroll system",IF(A183="","","No action needed"))</f>
        <v/>
      </c>
      <c r="K183" s="20" t="str">
        <f aca="false">IF(A183="","",IF(OR(B183="",C183="",D183="",E183=""),"⚠ MISSING DATA","✓ Complete"))</f>
        <v/>
      </c>
    </row>
    <row r="184" customFormat="false" ht="15" hidden="false" customHeight="true" outlineLevel="0" collapsed="false">
      <c r="A184" s="13"/>
      <c r="B184" s="13"/>
      <c r="C184" s="13"/>
      <c r="D184" s="37"/>
      <c r="E184" s="38"/>
      <c r="F184" s="10" t="str">
        <f aca="false">IF(A184="","",IF((2026-YEAR(D184))&gt;=50,"YES","NO"))</f>
        <v/>
      </c>
      <c r="G184" s="10" t="str">
        <f aca="false">IF(E184="","",IF(E184&gt;145000,"YES","NO"))</f>
        <v/>
      </c>
      <c r="H184" s="39" t="str">
        <f aca="false">IF(A184="","",IF(AND((2026-YEAR(D184))&gt;=60,(2026-YEAR(D184))&lt;=63),11250,7500))</f>
        <v/>
      </c>
      <c r="I184" s="34" t="str">
        <f aca="false">IF(A184="","",IF(AND(F184="YES",G184="YES"),"ROTH REQUIRED","Pre-tax Allowed"))</f>
        <v/>
      </c>
      <c r="J184" s="30" t="str">
        <f aca="false">IF(I184="ROTH REQUIRED","Send notification + Update payroll system",IF(A184="","","No action needed"))</f>
        <v/>
      </c>
      <c r="K184" s="20" t="str">
        <f aca="false">IF(A184="","",IF(OR(B184="",C184="",D184="",E184=""),"⚠ MISSING DATA","✓ Complete"))</f>
        <v/>
      </c>
    </row>
    <row r="185" customFormat="false" ht="15" hidden="false" customHeight="true" outlineLevel="0" collapsed="false">
      <c r="A185" s="13"/>
      <c r="B185" s="13"/>
      <c r="C185" s="13"/>
      <c r="D185" s="37"/>
      <c r="E185" s="38"/>
      <c r="F185" s="10" t="str">
        <f aca="false">IF(A185="","",IF((2026-YEAR(D185))&gt;=50,"YES","NO"))</f>
        <v/>
      </c>
      <c r="G185" s="10" t="str">
        <f aca="false">IF(E185="","",IF(E185&gt;145000,"YES","NO"))</f>
        <v/>
      </c>
      <c r="H185" s="39" t="str">
        <f aca="false">IF(A185="","",IF(AND((2026-YEAR(D185))&gt;=60,(2026-YEAR(D185))&lt;=63),11250,7500))</f>
        <v/>
      </c>
      <c r="I185" s="34" t="str">
        <f aca="false">IF(A185="","",IF(AND(F185="YES",G185="YES"),"ROTH REQUIRED","Pre-tax Allowed"))</f>
        <v/>
      </c>
      <c r="J185" s="30" t="str">
        <f aca="false">IF(I185="ROTH REQUIRED","Send notification + Update payroll system",IF(A185="","","No action needed"))</f>
        <v/>
      </c>
      <c r="K185" s="20" t="str">
        <f aca="false">IF(A185="","",IF(OR(B185="",C185="",D185="",E185=""),"⚠ MISSING DATA","✓ Complete"))</f>
        <v/>
      </c>
    </row>
    <row r="186" customFormat="false" ht="15" hidden="false" customHeight="true" outlineLevel="0" collapsed="false">
      <c r="A186" s="13"/>
      <c r="B186" s="13"/>
      <c r="C186" s="13"/>
      <c r="D186" s="37"/>
      <c r="E186" s="38"/>
      <c r="F186" s="10" t="str">
        <f aca="false">IF(A186="","",IF((2026-YEAR(D186))&gt;=50,"YES","NO"))</f>
        <v/>
      </c>
      <c r="G186" s="10" t="str">
        <f aca="false">IF(E186="","",IF(E186&gt;145000,"YES","NO"))</f>
        <v/>
      </c>
      <c r="H186" s="39" t="str">
        <f aca="false">IF(A186="","",IF(AND((2026-YEAR(D186))&gt;=60,(2026-YEAR(D186))&lt;=63),11250,7500))</f>
        <v/>
      </c>
      <c r="I186" s="34" t="str">
        <f aca="false">IF(A186="","",IF(AND(F186="YES",G186="YES"),"ROTH REQUIRED","Pre-tax Allowed"))</f>
        <v/>
      </c>
      <c r="J186" s="30" t="str">
        <f aca="false">IF(I186="ROTH REQUIRED","Send notification + Update payroll system",IF(A186="","","No action needed"))</f>
        <v/>
      </c>
      <c r="K186" s="20" t="str">
        <f aca="false">IF(A186="","",IF(OR(B186="",C186="",D186="",E186=""),"⚠ MISSING DATA","✓ Complete"))</f>
        <v/>
      </c>
    </row>
    <row r="187" customFormat="false" ht="15" hidden="false" customHeight="true" outlineLevel="0" collapsed="false">
      <c r="A187" s="13"/>
      <c r="B187" s="13"/>
      <c r="C187" s="13"/>
      <c r="D187" s="37"/>
      <c r="E187" s="38"/>
      <c r="F187" s="10" t="str">
        <f aca="false">IF(A187="","",IF((2026-YEAR(D187))&gt;=50,"YES","NO"))</f>
        <v/>
      </c>
      <c r="G187" s="10" t="str">
        <f aca="false">IF(E187="","",IF(E187&gt;145000,"YES","NO"))</f>
        <v/>
      </c>
      <c r="H187" s="39" t="str">
        <f aca="false">IF(A187="","",IF(AND((2026-YEAR(D187))&gt;=60,(2026-YEAR(D187))&lt;=63),11250,7500))</f>
        <v/>
      </c>
      <c r="I187" s="34" t="str">
        <f aca="false">IF(A187="","",IF(AND(F187="YES",G187="YES"),"ROTH REQUIRED","Pre-tax Allowed"))</f>
        <v/>
      </c>
      <c r="J187" s="30" t="str">
        <f aca="false">IF(I187="ROTH REQUIRED","Send notification + Update payroll system",IF(A187="","","No action needed"))</f>
        <v/>
      </c>
      <c r="K187" s="20" t="str">
        <f aca="false">IF(A187="","",IF(OR(B187="",C187="",D187="",E187=""),"⚠ MISSING DATA","✓ Complete"))</f>
        <v/>
      </c>
    </row>
    <row r="188" customFormat="false" ht="15" hidden="false" customHeight="true" outlineLevel="0" collapsed="false">
      <c r="A188" s="13"/>
      <c r="B188" s="13"/>
      <c r="C188" s="13"/>
      <c r="D188" s="37"/>
      <c r="E188" s="38"/>
      <c r="F188" s="10" t="str">
        <f aca="false">IF(A188="","",IF((2026-YEAR(D188))&gt;=50,"YES","NO"))</f>
        <v/>
      </c>
      <c r="G188" s="10" t="str">
        <f aca="false">IF(E188="","",IF(E188&gt;145000,"YES","NO"))</f>
        <v/>
      </c>
      <c r="H188" s="39" t="str">
        <f aca="false">IF(A188="","",IF(AND((2026-YEAR(D188))&gt;=60,(2026-YEAR(D188))&lt;=63),11250,7500))</f>
        <v/>
      </c>
      <c r="I188" s="34" t="str">
        <f aca="false">IF(A188="","",IF(AND(F188="YES",G188="YES"),"ROTH REQUIRED","Pre-tax Allowed"))</f>
        <v/>
      </c>
      <c r="J188" s="30" t="str">
        <f aca="false">IF(I188="ROTH REQUIRED","Send notification + Update payroll system",IF(A188="","","No action needed"))</f>
        <v/>
      </c>
      <c r="K188" s="20" t="str">
        <f aca="false">IF(A188="","",IF(OR(B188="",C188="",D188="",E188=""),"⚠ MISSING DATA","✓ Complete"))</f>
        <v/>
      </c>
    </row>
    <row r="189" customFormat="false" ht="15" hidden="false" customHeight="true" outlineLevel="0" collapsed="false">
      <c r="A189" s="13"/>
      <c r="B189" s="13"/>
      <c r="C189" s="13"/>
      <c r="D189" s="37"/>
      <c r="E189" s="38"/>
      <c r="F189" s="10" t="str">
        <f aca="false">IF(A189="","",IF((2026-YEAR(D189))&gt;=50,"YES","NO"))</f>
        <v/>
      </c>
      <c r="G189" s="10" t="str">
        <f aca="false">IF(E189="","",IF(E189&gt;145000,"YES","NO"))</f>
        <v/>
      </c>
      <c r="H189" s="39" t="str">
        <f aca="false">IF(A189="","",IF(AND((2026-YEAR(D189))&gt;=60,(2026-YEAR(D189))&lt;=63),11250,7500))</f>
        <v/>
      </c>
      <c r="I189" s="34" t="str">
        <f aca="false">IF(A189="","",IF(AND(F189="YES",G189="YES"),"ROTH REQUIRED","Pre-tax Allowed"))</f>
        <v/>
      </c>
      <c r="J189" s="30" t="str">
        <f aca="false">IF(I189="ROTH REQUIRED","Send notification + Update payroll system",IF(A189="","","No action needed"))</f>
        <v/>
      </c>
      <c r="K189" s="20" t="str">
        <f aca="false">IF(A189="","",IF(OR(B189="",C189="",D189="",E189=""),"⚠ MISSING DATA","✓ Complete"))</f>
        <v/>
      </c>
    </row>
    <row r="190" customFormat="false" ht="15" hidden="false" customHeight="true" outlineLevel="0" collapsed="false">
      <c r="A190" s="13"/>
      <c r="B190" s="13"/>
      <c r="C190" s="13"/>
      <c r="D190" s="37"/>
      <c r="E190" s="38"/>
      <c r="F190" s="10" t="str">
        <f aca="false">IF(A190="","",IF((2026-YEAR(D190))&gt;=50,"YES","NO"))</f>
        <v/>
      </c>
      <c r="G190" s="10" t="str">
        <f aca="false">IF(E190="","",IF(E190&gt;145000,"YES","NO"))</f>
        <v/>
      </c>
      <c r="H190" s="39" t="str">
        <f aca="false">IF(A190="","",IF(AND((2026-YEAR(D190))&gt;=60,(2026-YEAR(D190))&lt;=63),11250,7500))</f>
        <v/>
      </c>
      <c r="I190" s="34" t="str">
        <f aca="false">IF(A190="","",IF(AND(F190="YES",G190="YES"),"ROTH REQUIRED","Pre-tax Allowed"))</f>
        <v/>
      </c>
      <c r="J190" s="30" t="str">
        <f aca="false">IF(I190="ROTH REQUIRED","Send notification + Update payroll system",IF(A190="","","No action needed"))</f>
        <v/>
      </c>
      <c r="K190" s="20" t="str">
        <f aca="false">IF(A190="","",IF(OR(B190="",C190="",D190="",E190=""),"⚠ MISSING DATA","✓ Complete"))</f>
        <v/>
      </c>
    </row>
    <row r="191" customFormat="false" ht="15" hidden="false" customHeight="true" outlineLevel="0" collapsed="false">
      <c r="A191" s="13"/>
      <c r="B191" s="13"/>
      <c r="C191" s="13"/>
      <c r="D191" s="37"/>
      <c r="E191" s="38"/>
      <c r="F191" s="10" t="str">
        <f aca="false">IF(A191="","",IF((2026-YEAR(D191))&gt;=50,"YES","NO"))</f>
        <v/>
      </c>
      <c r="G191" s="10" t="str">
        <f aca="false">IF(E191="","",IF(E191&gt;145000,"YES","NO"))</f>
        <v/>
      </c>
      <c r="H191" s="39" t="str">
        <f aca="false">IF(A191="","",IF(AND((2026-YEAR(D191))&gt;=60,(2026-YEAR(D191))&lt;=63),11250,7500))</f>
        <v/>
      </c>
      <c r="I191" s="34" t="str">
        <f aca="false">IF(A191="","",IF(AND(F191="YES",G191="YES"),"ROTH REQUIRED","Pre-tax Allowed"))</f>
        <v/>
      </c>
      <c r="J191" s="30" t="str">
        <f aca="false">IF(I191="ROTH REQUIRED","Send notification + Update payroll system",IF(A191="","","No action needed"))</f>
        <v/>
      </c>
      <c r="K191" s="20" t="str">
        <f aca="false">IF(A191="","",IF(OR(B191="",C191="",D191="",E191=""),"⚠ MISSING DATA","✓ Complete"))</f>
        <v/>
      </c>
    </row>
    <row r="192" customFormat="false" ht="15" hidden="false" customHeight="true" outlineLevel="0" collapsed="false">
      <c r="A192" s="13"/>
      <c r="B192" s="13"/>
      <c r="C192" s="13"/>
      <c r="D192" s="37"/>
      <c r="E192" s="38"/>
      <c r="F192" s="10" t="str">
        <f aca="false">IF(A192="","",IF((2026-YEAR(D192))&gt;=50,"YES","NO"))</f>
        <v/>
      </c>
      <c r="G192" s="10" t="str">
        <f aca="false">IF(E192="","",IF(E192&gt;145000,"YES","NO"))</f>
        <v/>
      </c>
      <c r="H192" s="39" t="str">
        <f aca="false">IF(A192="","",IF(AND((2026-YEAR(D192))&gt;=60,(2026-YEAR(D192))&lt;=63),11250,7500))</f>
        <v/>
      </c>
      <c r="I192" s="34" t="str">
        <f aca="false">IF(A192="","",IF(AND(F192="YES",G192="YES"),"ROTH REQUIRED","Pre-tax Allowed"))</f>
        <v/>
      </c>
      <c r="J192" s="30" t="str">
        <f aca="false">IF(I192="ROTH REQUIRED","Send notification + Update payroll system",IF(A192="","","No action needed"))</f>
        <v/>
      </c>
      <c r="K192" s="20" t="str">
        <f aca="false">IF(A192="","",IF(OR(B192="",C192="",D192="",E192=""),"⚠ MISSING DATA","✓ Complete"))</f>
        <v/>
      </c>
    </row>
    <row r="193" customFormat="false" ht="15" hidden="false" customHeight="true" outlineLevel="0" collapsed="false">
      <c r="A193" s="13"/>
      <c r="B193" s="13"/>
      <c r="C193" s="13"/>
      <c r="D193" s="37"/>
      <c r="E193" s="38"/>
      <c r="F193" s="10" t="str">
        <f aca="false">IF(A193="","",IF((2026-YEAR(D193))&gt;=50,"YES","NO"))</f>
        <v/>
      </c>
      <c r="G193" s="10" t="str">
        <f aca="false">IF(E193="","",IF(E193&gt;145000,"YES","NO"))</f>
        <v/>
      </c>
      <c r="H193" s="39" t="str">
        <f aca="false">IF(A193="","",IF(AND((2026-YEAR(D193))&gt;=60,(2026-YEAR(D193))&lt;=63),11250,7500))</f>
        <v/>
      </c>
      <c r="I193" s="34" t="str">
        <f aca="false">IF(A193="","",IF(AND(F193="YES",G193="YES"),"ROTH REQUIRED","Pre-tax Allowed"))</f>
        <v/>
      </c>
      <c r="J193" s="30" t="str">
        <f aca="false">IF(I193="ROTH REQUIRED","Send notification + Update payroll system",IF(A193="","","No action needed"))</f>
        <v/>
      </c>
      <c r="K193" s="20" t="str">
        <f aca="false">IF(A193="","",IF(OR(B193="",C193="",D193="",E193=""),"⚠ MISSING DATA","✓ Complete"))</f>
        <v/>
      </c>
    </row>
    <row r="194" customFormat="false" ht="15" hidden="false" customHeight="true" outlineLevel="0" collapsed="false">
      <c r="A194" s="13"/>
      <c r="B194" s="13"/>
      <c r="C194" s="13"/>
      <c r="D194" s="37"/>
      <c r="E194" s="38"/>
      <c r="F194" s="10" t="str">
        <f aca="false">IF(A194="","",IF((2026-YEAR(D194))&gt;=50,"YES","NO"))</f>
        <v/>
      </c>
      <c r="G194" s="10" t="str">
        <f aca="false">IF(E194="","",IF(E194&gt;145000,"YES","NO"))</f>
        <v/>
      </c>
      <c r="H194" s="39" t="str">
        <f aca="false">IF(A194="","",IF(AND((2026-YEAR(D194))&gt;=60,(2026-YEAR(D194))&lt;=63),11250,7500))</f>
        <v/>
      </c>
      <c r="I194" s="34" t="str">
        <f aca="false">IF(A194="","",IF(AND(F194="YES",G194="YES"),"ROTH REQUIRED","Pre-tax Allowed"))</f>
        <v/>
      </c>
      <c r="J194" s="30" t="str">
        <f aca="false">IF(I194="ROTH REQUIRED","Send notification + Update payroll system",IF(A194="","","No action needed"))</f>
        <v/>
      </c>
      <c r="K194" s="20" t="str">
        <f aca="false">IF(A194="","",IF(OR(B194="",C194="",D194="",E194=""),"⚠ MISSING DATA","✓ Complete"))</f>
        <v/>
      </c>
    </row>
    <row r="195" customFormat="false" ht="15" hidden="false" customHeight="true" outlineLevel="0" collapsed="false">
      <c r="A195" s="13"/>
      <c r="B195" s="13"/>
      <c r="C195" s="13"/>
      <c r="D195" s="37"/>
      <c r="E195" s="38"/>
      <c r="F195" s="10" t="str">
        <f aca="false">IF(A195="","",IF((2026-YEAR(D195))&gt;=50,"YES","NO"))</f>
        <v/>
      </c>
      <c r="G195" s="10" t="str">
        <f aca="false">IF(E195="","",IF(E195&gt;145000,"YES","NO"))</f>
        <v/>
      </c>
      <c r="H195" s="39" t="str">
        <f aca="false">IF(A195="","",IF(AND((2026-YEAR(D195))&gt;=60,(2026-YEAR(D195))&lt;=63),11250,7500))</f>
        <v/>
      </c>
      <c r="I195" s="34" t="str">
        <f aca="false">IF(A195="","",IF(AND(F195="YES",G195="YES"),"ROTH REQUIRED","Pre-tax Allowed"))</f>
        <v/>
      </c>
      <c r="J195" s="30" t="str">
        <f aca="false">IF(I195="ROTH REQUIRED","Send notification + Update payroll system",IF(A195="","","No action needed"))</f>
        <v/>
      </c>
      <c r="K195" s="20" t="str">
        <f aca="false">IF(A195="","",IF(OR(B195="",C195="",D195="",E195=""),"⚠ MISSING DATA","✓ Complete"))</f>
        <v/>
      </c>
    </row>
    <row r="196" customFormat="false" ht="15" hidden="false" customHeight="true" outlineLevel="0" collapsed="false">
      <c r="A196" s="13"/>
      <c r="B196" s="13"/>
      <c r="C196" s="13"/>
      <c r="D196" s="37"/>
      <c r="E196" s="38"/>
      <c r="F196" s="10" t="str">
        <f aca="false">IF(A196="","",IF((2026-YEAR(D196))&gt;=50,"YES","NO"))</f>
        <v/>
      </c>
      <c r="G196" s="10" t="str">
        <f aca="false">IF(E196="","",IF(E196&gt;145000,"YES","NO"))</f>
        <v/>
      </c>
      <c r="H196" s="39" t="str">
        <f aca="false">IF(A196="","",IF(AND((2026-YEAR(D196))&gt;=60,(2026-YEAR(D196))&lt;=63),11250,7500))</f>
        <v/>
      </c>
      <c r="I196" s="34" t="str">
        <f aca="false">IF(A196="","",IF(AND(F196="YES",G196="YES"),"ROTH REQUIRED","Pre-tax Allowed"))</f>
        <v/>
      </c>
      <c r="J196" s="30" t="str">
        <f aca="false">IF(I196="ROTH REQUIRED","Send notification + Update payroll system",IF(A196="","","No action needed"))</f>
        <v/>
      </c>
      <c r="K196" s="20" t="str">
        <f aca="false">IF(A196="","",IF(OR(B196="",C196="",D196="",E196=""),"⚠ MISSING DATA","✓ Complete"))</f>
        <v/>
      </c>
    </row>
    <row r="197" customFormat="false" ht="15" hidden="false" customHeight="true" outlineLevel="0" collapsed="false">
      <c r="A197" s="13"/>
      <c r="B197" s="13"/>
      <c r="C197" s="13"/>
      <c r="D197" s="37"/>
      <c r="E197" s="38"/>
      <c r="F197" s="10" t="str">
        <f aca="false">IF(A197="","",IF((2026-YEAR(D197))&gt;=50,"YES","NO"))</f>
        <v/>
      </c>
      <c r="G197" s="10" t="str">
        <f aca="false">IF(E197="","",IF(E197&gt;145000,"YES","NO"))</f>
        <v/>
      </c>
      <c r="H197" s="39" t="str">
        <f aca="false">IF(A197="","",IF(AND((2026-YEAR(D197))&gt;=60,(2026-YEAR(D197))&lt;=63),11250,7500))</f>
        <v/>
      </c>
      <c r="I197" s="34" t="str">
        <f aca="false">IF(A197="","",IF(AND(F197="YES",G197="YES"),"ROTH REQUIRED","Pre-tax Allowed"))</f>
        <v/>
      </c>
      <c r="J197" s="30" t="str">
        <f aca="false">IF(I197="ROTH REQUIRED","Send notification + Update payroll system",IF(A197="","","No action needed"))</f>
        <v/>
      </c>
      <c r="K197" s="20" t="str">
        <f aca="false">IF(A197="","",IF(OR(B197="",C197="",D197="",E197=""),"⚠ MISSING DATA","✓ Complete"))</f>
        <v/>
      </c>
    </row>
    <row r="198" customFormat="false" ht="15" hidden="false" customHeight="true" outlineLevel="0" collapsed="false">
      <c r="A198" s="13"/>
      <c r="B198" s="13"/>
      <c r="C198" s="13"/>
      <c r="D198" s="37"/>
      <c r="E198" s="38"/>
      <c r="F198" s="10" t="str">
        <f aca="false">IF(A198="","",IF((2026-YEAR(D198))&gt;=50,"YES","NO"))</f>
        <v/>
      </c>
      <c r="G198" s="10" t="str">
        <f aca="false">IF(E198="","",IF(E198&gt;145000,"YES","NO"))</f>
        <v/>
      </c>
      <c r="H198" s="39" t="str">
        <f aca="false">IF(A198="","",IF(AND((2026-YEAR(D198))&gt;=60,(2026-YEAR(D198))&lt;=63),11250,7500))</f>
        <v/>
      </c>
      <c r="I198" s="34" t="str">
        <f aca="false">IF(A198="","",IF(AND(F198="YES",G198="YES"),"ROTH REQUIRED","Pre-tax Allowed"))</f>
        <v/>
      </c>
      <c r="J198" s="30" t="str">
        <f aca="false">IF(I198="ROTH REQUIRED","Send notification + Update payroll system",IF(A198="","","No action needed"))</f>
        <v/>
      </c>
      <c r="K198" s="20" t="str">
        <f aca="false">IF(A198="","",IF(OR(B198="",C198="",D198="",E198=""),"⚠ MISSING DATA","✓ Complete"))</f>
        <v/>
      </c>
    </row>
    <row r="199" customFormat="false" ht="15" hidden="false" customHeight="true" outlineLevel="0" collapsed="false">
      <c r="A199" s="13"/>
      <c r="B199" s="13"/>
      <c r="C199" s="13"/>
      <c r="D199" s="37"/>
      <c r="E199" s="38"/>
      <c r="F199" s="10" t="str">
        <f aca="false">IF(A199="","",IF((2026-YEAR(D199))&gt;=50,"YES","NO"))</f>
        <v/>
      </c>
      <c r="G199" s="10" t="str">
        <f aca="false">IF(E199="","",IF(E199&gt;145000,"YES","NO"))</f>
        <v/>
      </c>
      <c r="H199" s="39" t="str">
        <f aca="false">IF(A199="","",IF(AND((2026-YEAR(D199))&gt;=60,(2026-YEAR(D199))&lt;=63),11250,7500))</f>
        <v/>
      </c>
      <c r="I199" s="34" t="str">
        <f aca="false">IF(A199="","",IF(AND(F199="YES",G199="YES"),"ROTH REQUIRED","Pre-tax Allowed"))</f>
        <v/>
      </c>
      <c r="J199" s="30" t="str">
        <f aca="false">IF(I199="ROTH REQUIRED","Send notification + Update payroll system",IF(A199="","","No action needed"))</f>
        <v/>
      </c>
      <c r="K199" s="20" t="str">
        <f aca="false">IF(A199="","",IF(OR(B199="",C199="",D199="",E199=""),"⚠ MISSING DATA","✓ Complete"))</f>
        <v/>
      </c>
    </row>
    <row r="200" customFormat="false" ht="15" hidden="false" customHeight="true" outlineLevel="0" collapsed="false">
      <c r="A200" s="13"/>
      <c r="B200" s="13"/>
      <c r="C200" s="13"/>
      <c r="D200" s="37"/>
      <c r="E200" s="38"/>
      <c r="F200" s="10" t="str">
        <f aca="false">IF(A200="","",IF((2026-YEAR(D200))&gt;=50,"YES","NO"))</f>
        <v/>
      </c>
      <c r="G200" s="10" t="str">
        <f aca="false">IF(E200="","",IF(E200&gt;145000,"YES","NO"))</f>
        <v/>
      </c>
      <c r="H200" s="39" t="str">
        <f aca="false">IF(A200="","",IF(AND((2026-YEAR(D200))&gt;=60,(2026-YEAR(D200))&lt;=63),11250,7500))</f>
        <v/>
      </c>
      <c r="I200" s="34" t="str">
        <f aca="false">IF(A200="","",IF(AND(F200="YES",G200="YES"),"ROTH REQUIRED","Pre-tax Allowed"))</f>
        <v/>
      </c>
      <c r="J200" s="30" t="str">
        <f aca="false">IF(I200="ROTH REQUIRED","Send notification + Update payroll system",IF(A200="","","No action needed"))</f>
        <v/>
      </c>
      <c r="K200" s="20" t="str">
        <f aca="false">IF(A200="","",IF(OR(B200="",C200="",D200="",E200=""),"⚠ MISSING DATA","✓ Complete"))</f>
        <v/>
      </c>
    </row>
    <row r="201" customFormat="false" ht="15" hidden="false" customHeight="true" outlineLevel="0" collapsed="false">
      <c r="A201" s="13"/>
      <c r="B201" s="13"/>
      <c r="C201" s="13"/>
      <c r="D201" s="37"/>
      <c r="E201" s="38"/>
      <c r="F201" s="10" t="str">
        <f aca="false">IF(A201="","",IF((2026-YEAR(D201))&gt;=50,"YES","NO"))</f>
        <v/>
      </c>
      <c r="G201" s="10" t="str">
        <f aca="false">IF(E201="","",IF(E201&gt;145000,"YES","NO"))</f>
        <v/>
      </c>
      <c r="H201" s="39" t="str">
        <f aca="false">IF(A201="","",IF(AND((2026-YEAR(D201))&gt;=60,(2026-YEAR(D201))&lt;=63),11250,7500))</f>
        <v/>
      </c>
      <c r="I201" s="34" t="str">
        <f aca="false">IF(A201="","",IF(AND(F201="YES",G201="YES"),"ROTH REQUIRED","Pre-tax Allowed"))</f>
        <v/>
      </c>
      <c r="J201" s="30" t="str">
        <f aca="false">IF(I201="ROTH REQUIRED","Send notification + Update payroll system",IF(A201="","","No action needed"))</f>
        <v/>
      </c>
      <c r="K201" s="20" t="str">
        <f aca="false">IF(A201="","",IF(OR(B201="",C201="",D201="",E201=""),"⚠ MISSING DATA","✓ Complete"))</f>
        <v/>
      </c>
    </row>
    <row r="202" customFormat="false" ht="15" hidden="false" customHeight="true" outlineLevel="0" collapsed="false">
      <c r="A202" s="13"/>
      <c r="B202" s="13"/>
      <c r="C202" s="13"/>
      <c r="D202" s="37"/>
      <c r="E202" s="38"/>
      <c r="F202" s="10" t="str">
        <f aca="false">IF(A202="","",IF((2026-YEAR(D202))&gt;=50,"YES","NO"))</f>
        <v/>
      </c>
      <c r="G202" s="10" t="str">
        <f aca="false">IF(E202="","",IF(E202&gt;145000,"YES","NO"))</f>
        <v/>
      </c>
      <c r="H202" s="39" t="str">
        <f aca="false">IF(A202="","",IF(AND((2026-YEAR(D202))&gt;=60,(2026-YEAR(D202))&lt;=63),11250,7500))</f>
        <v/>
      </c>
      <c r="I202" s="34" t="str">
        <f aca="false">IF(A202="","",IF(AND(F202="YES",G202="YES"),"ROTH REQUIRED","Pre-tax Allowed"))</f>
        <v/>
      </c>
      <c r="J202" s="30" t="str">
        <f aca="false">IF(I202="ROTH REQUIRED","Send notification + Update payroll system",IF(A202="","","No action needed"))</f>
        <v/>
      </c>
      <c r="K202" s="20" t="str">
        <f aca="false">IF(A202="","",IF(OR(B202="",C202="",D202="",E202=""),"⚠ MISSING DATA","✓ Complete"))</f>
        <v/>
      </c>
    </row>
    <row r="203" customFormat="false" ht="15" hidden="false" customHeight="true" outlineLevel="0" collapsed="false">
      <c r="A203" s="13"/>
      <c r="B203" s="13"/>
      <c r="C203" s="13"/>
      <c r="D203" s="37"/>
      <c r="E203" s="38"/>
      <c r="F203" s="10" t="str">
        <f aca="false">IF(A203="","",IF((2026-YEAR(D203))&gt;=50,"YES","NO"))</f>
        <v/>
      </c>
      <c r="G203" s="10" t="str">
        <f aca="false">IF(E203="","",IF(E203&gt;145000,"YES","NO"))</f>
        <v/>
      </c>
      <c r="H203" s="39" t="str">
        <f aca="false">IF(A203="","",IF(AND((2026-YEAR(D203))&gt;=60,(2026-YEAR(D203))&lt;=63),11250,7500))</f>
        <v/>
      </c>
      <c r="I203" s="34" t="str">
        <f aca="false">IF(A203="","",IF(AND(F203="YES",G203="YES"),"ROTH REQUIRED","Pre-tax Allowed"))</f>
        <v/>
      </c>
      <c r="J203" s="30" t="str">
        <f aca="false">IF(I203="ROTH REQUIRED","Send notification + Update payroll system",IF(A203="","","No action needed"))</f>
        <v/>
      </c>
      <c r="K203" s="20" t="str">
        <f aca="false">IF(A203="","",IF(OR(B203="",C203="",D203="",E203=""),"⚠ MISSING DATA","✓ Complete"))</f>
        <v/>
      </c>
    </row>
    <row r="204" customFormat="false" ht="15" hidden="false" customHeight="true" outlineLevel="0" collapsed="false">
      <c r="A204" s="13"/>
      <c r="B204" s="13"/>
      <c r="C204" s="13"/>
      <c r="D204" s="37"/>
      <c r="E204" s="38"/>
      <c r="F204" s="10" t="str">
        <f aca="false">IF(A204="","",IF((2026-YEAR(D204))&gt;=50,"YES","NO"))</f>
        <v/>
      </c>
      <c r="G204" s="10" t="str">
        <f aca="false">IF(E204="","",IF(E204&gt;145000,"YES","NO"))</f>
        <v/>
      </c>
      <c r="H204" s="39" t="str">
        <f aca="false">IF(A204="","",IF(AND((2026-YEAR(D204))&gt;=60,(2026-YEAR(D204))&lt;=63),11250,7500))</f>
        <v/>
      </c>
      <c r="I204" s="34" t="str">
        <f aca="false">IF(A204="","",IF(AND(F204="YES",G204="YES"),"ROTH REQUIRED","Pre-tax Allowed"))</f>
        <v/>
      </c>
      <c r="J204" s="30" t="str">
        <f aca="false">IF(I204="ROTH REQUIRED","Send notification + Update payroll system",IF(A204="","","No action needed"))</f>
        <v/>
      </c>
      <c r="K204" s="20" t="str">
        <f aca="false">IF(A204="","",IF(OR(B204="",C204="",D204="",E204=""),"⚠ MISSING DATA","✓ Complete"))</f>
        <v/>
      </c>
    </row>
    <row r="205" customFormat="false" ht="15" hidden="false" customHeight="true" outlineLevel="0" collapsed="false">
      <c r="A205" s="13"/>
      <c r="B205" s="13"/>
      <c r="C205" s="13"/>
      <c r="D205" s="37"/>
      <c r="E205" s="38"/>
      <c r="F205" s="10" t="str">
        <f aca="false">IF(A205="","",IF((2026-YEAR(D205))&gt;=50,"YES","NO"))</f>
        <v/>
      </c>
      <c r="G205" s="10" t="str">
        <f aca="false">IF(E205="","",IF(E205&gt;145000,"YES","NO"))</f>
        <v/>
      </c>
      <c r="H205" s="39" t="str">
        <f aca="false">IF(A205="","",IF(AND((2026-YEAR(D205))&gt;=60,(2026-YEAR(D205))&lt;=63),11250,7500))</f>
        <v/>
      </c>
      <c r="I205" s="34" t="str">
        <f aca="false">IF(A205="","",IF(AND(F205="YES",G205="YES"),"ROTH REQUIRED","Pre-tax Allowed"))</f>
        <v/>
      </c>
      <c r="J205" s="30" t="str">
        <f aca="false">IF(I205="ROTH REQUIRED","Send notification + Update payroll system",IF(A205="","","No action needed"))</f>
        <v/>
      </c>
      <c r="K205" s="20" t="str">
        <f aca="false">IF(A205="","",IF(OR(B205="",C205="",D205="",E205=""),"⚠ MISSING DATA","✓ Complete"))</f>
        <v/>
      </c>
    </row>
    <row r="206" customFormat="false" ht="15" hidden="false" customHeight="true" outlineLevel="0" collapsed="false">
      <c r="A206" s="13"/>
      <c r="B206" s="13"/>
      <c r="C206" s="13"/>
      <c r="D206" s="37"/>
      <c r="E206" s="38"/>
      <c r="F206" s="10" t="str">
        <f aca="false">IF(A206="","",IF((2026-YEAR(D206))&gt;=50,"YES","NO"))</f>
        <v/>
      </c>
      <c r="G206" s="10" t="str">
        <f aca="false">IF(E206="","",IF(E206&gt;145000,"YES","NO"))</f>
        <v/>
      </c>
      <c r="H206" s="39" t="str">
        <f aca="false">IF(A206="","",IF(AND((2026-YEAR(D206))&gt;=60,(2026-YEAR(D206))&lt;=63),11250,7500))</f>
        <v/>
      </c>
      <c r="I206" s="34" t="str">
        <f aca="false">IF(A206="","",IF(AND(F206="YES",G206="YES"),"ROTH REQUIRED","Pre-tax Allowed"))</f>
        <v/>
      </c>
      <c r="J206" s="30" t="str">
        <f aca="false">IF(I206="ROTH REQUIRED","Send notification + Update payroll system",IF(A206="","","No action needed"))</f>
        <v/>
      </c>
      <c r="K206" s="20" t="str">
        <f aca="false">IF(A206="","",IF(OR(B206="",C206="",D206="",E206=""),"⚠ MISSING DATA","✓ Complete"))</f>
        <v/>
      </c>
    </row>
    <row r="207" customFormat="false" ht="15" hidden="false" customHeight="true" outlineLevel="0" collapsed="false">
      <c r="A207" s="13"/>
      <c r="B207" s="13"/>
      <c r="C207" s="13"/>
      <c r="D207" s="37"/>
      <c r="E207" s="38"/>
      <c r="F207" s="10" t="str">
        <f aca="false">IF(A207="","",IF((2026-YEAR(D207))&gt;=50,"YES","NO"))</f>
        <v/>
      </c>
      <c r="G207" s="10" t="str">
        <f aca="false">IF(E207="","",IF(E207&gt;145000,"YES","NO"))</f>
        <v/>
      </c>
      <c r="H207" s="39" t="str">
        <f aca="false">IF(A207="","",IF(AND((2026-YEAR(D207))&gt;=60,(2026-YEAR(D207))&lt;=63),11250,7500))</f>
        <v/>
      </c>
      <c r="I207" s="34" t="str">
        <f aca="false">IF(A207="","",IF(AND(F207="YES",G207="YES"),"ROTH REQUIRED","Pre-tax Allowed"))</f>
        <v/>
      </c>
      <c r="J207" s="30" t="str">
        <f aca="false">IF(I207="ROTH REQUIRED","Send notification + Update payroll system",IF(A207="","","No action needed"))</f>
        <v/>
      </c>
      <c r="K207" s="20" t="str">
        <f aca="false">IF(A207="","",IF(OR(B207="",C207="",D207="",E207=""),"⚠ MISSING DATA","✓ Complete"))</f>
        <v/>
      </c>
    </row>
    <row r="208" customFormat="false" ht="15" hidden="false" customHeight="true" outlineLevel="0" collapsed="false">
      <c r="A208" s="13"/>
      <c r="B208" s="13"/>
      <c r="C208" s="13"/>
      <c r="D208" s="37"/>
      <c r="E208" s="38"/>
      <c r="F208" s="10" t="str">
        <f aca="false">IF(A208="","",IF((2026-YEAR(D208))&gt;=50,"YES","NO"))</f>
        <v/>
      </c>
      <c r="G208" s="10" t="str">
        <f aca="false">IF(E208="","",IF(E208&gt;145000,"YES","NO"))</f>
        <v/>
      </c>
      <c r="H208" s="39" t="str">
        <f aca="false">IF(A208="","",IF(AND((2026-YEAR(D208))&gt;=60,(2026-YEAR(D208))&lt;=63),11250,7500))</f>
        <v/>
      </c>
      <c r="I208" s="34" t="str">
        <f aca="false">IF(A208="","",IF(AND(F208="YES",G208="YES"),"ROTH REQUIRED","Pre-tax Allowed"))</f>
        <v/>
      </c>
      <c r="J208" s="30" t="str">
        <f aca="false">IF(I208="ROTH REQUIRED","Send notification + Update payroll system",IF(A208="","","No action needed"))</f>
        <v/>
      </c>
      <c r="K208" s="20" t="str">
        <f aca="false">IF(A208="","",IF(OR(B208="",C208="",D208="",E208=""),"⚠ MISSING DATA","✓ Complete"))</f>
        <v/>
      </c>
    </row>
    <row r="209" customFormat="false" ht="15" hidden="false" customHeight="true" outlineLevel="0" collapsed="false">
      <c r="A209" s="13"/>
      <c r="B209" s="13"/>
      <c r="C209" s="13"/>
      <c r="D209" s="37"/>
      <c r="E209" s="38"/>
      <c r="F209" s="10" t="str">
        <f aca="false">IF(A209="","",IF((2026-YEAR(D209))&gt;=50,"YES","NO"))</f>
        <v/>
      </c>
      <c r="G209" s="10" t="str">
        <f aca="false">IF(E209="","",IF(E209&gt;145000,"YES","NO"))</f>
        <v/>
      </c>
      <c r="H209" s="39" t="str">
        <f aca="false">IF(A209="","",IF(AND((2026-YEAR(D209))&gt;=60,(2026-YEAR(D209))&lt;=63),11250,7500))</f>
        <v/>
      </c>
      <c r="I209" s="34" t="str">
        <f aca="false">IF(A209="","",IF(AND(F209="YES",G209="YES"),"ROTH REQUIRED","Pre-tax Allowed"))</f>
        <v/>
      </c>
      <c r="J209" s="30" t="str">
        <f aca="false">IF(I209="ROTH REQUIRED","Send notification + Update payroll system",IF(A209="","","No action needed"))</f>
        <v/>
      </c>
      <c r="K209" s="20" t="str">
        <f aca="false">IF(A209="","",IF(OR(B209="",C209="",D209="",E209=""),"⚠ MISSING DATA","✓ Complete"))</f>
        <v/>
      </c>
    </row>
    <row r="210" customFormat="false" ht="15" hidden="false" customHeight="true" outlineLevel="0" collapsed="false">
      <c r="A210" s="13"/>
      <c r="B210" s="13"/>
      <c r="C210" s="13"/>
      <c r="D210" s="37"/>
      <c r="E210" s="38"/>
      <c r="F210" s="10" t="str">
        <f aca="false">IF(A210="","",IF((2026-YEAR(D210))&gt;=50,"YES","NO"))</f>
        <v/>
      </c>
      <c r="G210" s="10" t="str">
        <f aca="false">IF(E210="","",IF(E210&gt;145000,"YES","NO"))</f>
        <v/>
      </c>
      <c r="H210" s="39" t="str">
        <f aca="false">IF(A210="","",IF(AND((2026-YEAR(D210))&gt;=60,(2026-YEAR(D210))&lt;=63),11250,7500))</f>
        <v/>
      </c>
      <c r="I210" s="34" t="str">
        <f aca="false">IF(A210="","",IF(AND(F210="YES",G210="YES"),"ROTH REQUIRED","Pre-tax Allowed"))</f>
        <v/>
      </c>
      <c r="J210" s="30" t="str">
        <f aca="false">IF(I210="ROTH REQUIRED","Send notification + Update payroll system",IF(A210="","","No action needed"))</f>
        <v/>
      </c>
      <c r="K210" s="20" t="str">
        <f aca="false">IF(A210="","",IF(OR(B210="",C210="",D210="",E210=""),"⚠ MISSING DATA","✓ Complete"))</f>
        <v/>
      </c>
    </row>
  </sheetData>
  <conditionalFormatting sqref="I10:I210">
    <cfRule type="cellIs" priority="2" operator="equal" aboveAverage="0" equalAverage="0" bottom="0" percent="0" rank="0" text="" dxfId="0">
      <formula>"ROTH REQUIRED"</formula>
    </cfRule>
  </conditionalFormatting>
  <conditionalFormatting sqref="E10:E210">
    <cfRule type="cellIs" priority="3" operator="between" aboveAverage="0" equalAverage="0" bottom="0" percent="0" rank="0" text="" dxfId="1">
      <formula>135000</formula>
      <formula>145000</formula>
    </cfRule>
  </conditionalFormatting>
  <dataValidations count="1">
    <dataValidation allowBlank="false" error="Please enter a valid date between 1940 and 2010" errorStyle="stop" errorTitle="Invalid Date" operator="between" showDropDown="false" showErrorMessage="false" showInputMessage="false" sqref="D10:D210" type="date">
      <formula1>DATE(1940,1,1)</formula1>
      <formula2>DATE(2010,1,1)</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5"/>
    <col collapsed="false" customWidth="true" hidden="false" outlineLevel="0" max="5" min="2" style="0" width="18"/>
  </cols>
  <sheetData>
    <row r="1" customFormat="false" ht="19.7" hidden="false" customHeight="false" outlineLevel="0" collapsed="false">
      <c r="A1" s="24" t="s">
        <v>77</v>
      </c>
    </row>
    <row r="2" customFormat="false" ht="15" hidden="false" customHeight="false" outlineLevel="0" collapsed="false">
      <c r="A2" s="40" t="s">
        <v>78</v>
      </c>
    </row>
    <row r="4" customFormat="false" ht="15" hidden="false" customHeight="false" outlineLevel="0" collapsed="false">
      <c r="A4" s="41" t="s">
        <v>79</v>
      </c>
    </row>
    <row r="6" customFormat="false" ht="199.5" hidden="false" customHeight="true" outlineLevel="0" collapsed="false">
      <c r="A6" s="42" t="s">
        <v>80</v>
      </c>
    </row>
    <row r="8" customFormat="false" ht="15" hidden="false" customHeight="false" outlineLevel="0" collapsed="false">
      <c r="A8" s="41" t="s">
        <v>81</v>
      </c>
    </row>
    <row r="10" customFormat="false" ht="15" hidden="false" customHeight="false" outlineLevel="0" collapsed="false">
      <c r="A10" s="41" t="s">
        <v>82</v>
      </c>
    </row>
    <row r="11" customFormat="false" ht="15" hidden="false" customHeight="false" outlineLevel="0" collapsed="false">
      <c r="A11" s="43" t="s">
        <v>83</v>
      </c>
    </row>
    <row r="12" customFormat="false" ht="15" hidden="false" customHeight="false" outlineLevel="0" collapsed="false">
      <c r="A12" s="43" t="s">
        <v>84</v>
      </c>
    </row>
    <row r="14" customFormat="false" ht="30" hidden="false" customHeight="true" outlineLevel="0" collapsed="false">
      <c r="A14" s="36" t="s">
        <v>62</v>
      </c>
      <c r="B14" s="36" t="s">
        <v>63</v>
      </c>
      <c r="C14" s="36" t="s">
        <v>64</v>
      </c>
      <c r="D14" s="36" t="s">
        <v>85</v>
      </c>
      <c r="E14" s="36" t="s">
        <v>86</v>
      </c>
    </row>
    <row r="15" customFormat="false" ht="15" hidden="false" customHeight="false" outlineLevel="0" collapsed="false">
      <c r="A15" s="44" t="s">
        <v>73</v>
      </c>
      <c r="B15" s="44" t="s">
        <v>74</v>
      </c>
      <c r="C15" s="44" t="s">
        <v>75</v>
      </c>
      <c r="D15" s="45" t="s">
        <v>76</v>
      </c>
      <c r="E15" s="46" t="n">
        <v>175000</v>
      </c>
    </row>
    <row r="16" customFormat="false" ht="15" hidden="false" customHeight="false" outlineLevel="0" collapsed="false">
      <c r="D16" s="47"/>
      <c r="E16" s="48"/>
    </row>
    <row r="17" customFormat="false" ht="15" hidden="false" customHeight="false" outlineLevel="0" collapsed="false">
      <c r="D17" s="47"/>
      <c r="E17" s="48"/>
    </row>
    <row r="18" customFormat="false" ht="15" hidden="false" customHeight="false" outlineLevel="0" collapsed="false">
      <c r="D18" s="47"/>
      <c r="E18" s="48"/>
    </row>
    <row r="19" customFormat="false" ht="15" hidden="false" customHeight="false" outlineLevel="0" collapsed="false">
      <c r="D19" s="47"/>
      <c r="E19" s="48"/>
    </row>
    <row r="20" customFormat="false" ht="15" hidden="false" customHeight="false" outlineLevel="0" collapsed="false">
      <c r="D20" s="47"/>
      <c r="E20" s="48"/>
    </row>
    <row r="21" customFormat="false" ht="15" hidden="false" customHeight="false" outlineLevel="0" collapsed="false">
      <c r="D21" s="47"/>
      <c r="E21" s="48"/>
    </row>
    <row r="22" customFormat="false" ht="15" hidden="false" customHeight="false" outlineLevel="0" collapsed="false">
      <c r="D22" s="47"/>
      <c r="E22" s="48"/>
    </row>
    <row r="23" customFormat="false" ht="15" hidden="false" customHeight="false" outlineLevel="0" collapsed="false">
      <c r="D23" s="47"/>
      <c r="E23" s="48"/>
    </row>
    <row r="24" customFormat="false" ht="15" hidden="false" customHeight="false" outlineLevel="0" collapsed="false">
      <c r="D24" s="47"/>
      <c r="E24" s="48"/>
    </row>
    <row r="25" customFormat="false" ht="15" hidden="false" customHeight="false" outlineLevel="0" collapsed="false">
      <c r="D25" s="47"/>
      <c r="E25" s="48"/>
    </row>
    <row r="26" customFormat="false" ht="15" hidden="false" customHeight="false" outlineLevel="0" collapsed="false">
      <c r="D26" s="47"/>
      <c r="E26" s="48"/>
    </row>
    <row r="27" customFormat="false" ht="15" hidden="false" customHeight="false" outlineLevel="0" collapsed="false">
      <c r="D27" s="47"/>
      <c r="E27" s="48"/>
    </row>
    <row r="28" customFormat="false" ht="15" hidden="false" customHeight="false" outlineLevel="0" collapsed="false">
      <c r="D28" s="47"/>
      <c r="E28" s="48"/>
    </row>
    <row r="29" customFormat="false" ht="15" hidden="false" customHeight="false" outlineLevel="0" collapsed="false">
      <c r="D29" s="47"/>
      <c r="E29" s="48"/>
    </row>
    <row r="30" customFormat="false" ht="15" hidden="false" customHeight="false" outlineLevel="0" collapsed="false">
      <c r="D30" s="47"/>
      <c r="E30" s="48"/>
    </row>
    <row r="31" customFormat="false" ht="15" hidden="false" customHeight="false" outlineLevel="0" collapsed="false">
      <c r="D31" s="47"/>
      <c r="E31" s="48"/>
    </row>
    <row r="32" customFormat="false" ht="15" hidden="false" customHeight="false" outlineLevel="0" collapsed="false">
      <c r="D32" s="47"/>
      <c r="E32" s="48"/>
    </row>
    <row r="33" customFormat="false" ht="15" hidden="false" customHeight="false" outlineLevel="0" collapsed="false">
      <c r="D33" s="47"/>
      <c r="E33" s="48"/>
    </row>
    <row r="34" customFormat="false" ht="15" hidden="false" customHeight="false" outlineLevel="0" collapsed="false">
      <c r="D34" s="47"/>
      <c r="E34" s="48"/>
    </row>
    <row r="35" customFormat="false" ht="15" hidden="false" customHeight="false" outlineLevel="0" collapsed="false">
      <c r="D35" s="47"/>
      <c r="E35" s="48"/>
    </row>
    <row r="36" customFormat="false" ht="15" hidden="false" customHeight="false" outlineLevel="0" collapsed="false">
      <c r="D36" s="47"/>
      <c r="E36" s="48"/>
    </row>
    <row r="37" customFormat="false" ht="15" hidden="false" customHeight="false" outlineLevel="0" collapsed="false">
      <c r="D37" s="47"/>
      <c r="E37" s="48"/>
    </row>
    <row r="38" customFormat="false" ht="15" hidden="false" customHeight="false" outlineLevel="0" collapsed="false">
      <c r="D38" s="47"/>
      <c r="E38" s="48"/>
    </row>
    <row r="39" customFormat="false" ht="15" hidden="false" customHeight="false" outlineLevel="0" collapsed="false">
      <c r="D39" s="47"/>
      <c r="E39" s="48"/>
    </row>
    <row r="40" customFormat="false" ht="15" hidden="false" customHeight="false" outlineLevel="0" collapsed="false">
      <c r="D40" s="47"/>
      <c r="E40" s="48"/>
    </row>
    <row r="41" customFormat="false" ht="15" hidden="false" customHeight="false" outlineLevel="0" collapsed="false">
      <c r="D41" s="47"/>
      <c r="E41" s="48"/>
    </row>
    <row r="42" customFormat="false" ht="15" hidden="false" customHeight="false" outlineLevel="0" collapsed="false">
      <c r="D42" s="47"/>
      <c r="E42" s="48"/>
    </row>
    <row r="43" customFormat="false" ht="15" hidden="false" customHeight="false" outlineLevel="0" collapsed="false">
      <c r="D43" s="47"/>
      <c r="E43" s="48"/>
    </row>
    <row r="44" customFormat="false" ht="15" hidden="false" customHeight="false" outlineLevel="0" collapsed="false">
      <c r="D44" s="47"/>
      <c r="E44" s="48"/>
    </row>
    <row r="45" customFormat="false" ht="15" hidden="false" customHeight="false" outlineLevel="0" collapsed="false">
      <c r="D45" s="47"/>
      <c r="E45" s="48"/>
    </row>
    <row r="46" customFormat="false" ht="15" hidden="false" customHeight="false" outlineLevel="0" collapsed="false">
      <c r="D46" s="47"/>
      <c r="E46" s="48"/>
    </row>
    <row r="47" customFormat="false" ht="15" hidden="false" customHeight="false" outlineLevel="0" collapsed="false">
      <c r="D47" s="47"/>
      <c r="E47" s="48"/>
    </row>
    <row r="48" customFormat="false" ht="15" hidden="false" customHeight="false" outlineLevel="0" collapsed="false">
      <c r="D48" s="47"/>
      <c r="E48" s="48"/>
    </row>
    <row r="49" customFormat="false" ht="15" hidden="false" customHeight="false" outlineLevel="0" collapsed="false">
      <c r="D49" s="47"/>
      <c r="E49" s="48"/>
    </row>
    <row r="50" customFormat="false" ht="15" hidden="false" customHeight="false" outlineLevel="0" collapsed="false">
      <c r="D50" s="47"/>
      <c r="E50" s="48"/>
    </row>
    <row r="51" customFormat="false" ht="15" hidden="false" customHeight="false" outlineLevel="0" collapsed="false">
      <c r="D51" s="47"/>
      <c r="E51" s="48"/>
    </row>
    <row r="52" customFormat="false" ht="15" hidden="false" customHeight="false" outlineLevel="0" collapsed="false">
      <c r="D52" s="47"/>
      <c r="E52" s="48"/>
    </row>
    <row r="53" customFormat="false" ht="15" hidden="false" customHeight="false" outlineLevel="0" collapsed="false">
      <c r="D53" s="47"/>
      <c r="E53" s="48"/>
    </row>
    <row r="54" customFormat="false" ht="15" hidden="false" customHeight="false" outlineLevel="0" collapsed="false">
      <c r="D54" s="47"/>
      <c r="E54" s="48"/>
    </row>
    <row r="55" customFormat="false" ht="15" hidden="false" customHeight="false" outlineLevel="0" collapsed="false">
      <c r="D55" s="47"/>
      <c r="E55" s="48"/>
    </row>
    <row r="56" customFormat="false" ht="15" hidden="false" customHeight="false" outlineLevel="0" collapsed="false">
      <c r="D56" s="47"/>
      <c r="E56" s="48"/>
    </row>
    <row r="57" customFormat="false" ht="15" hidden="false" customHeight="false" outlineLevel="0" collapsed="false">
      <c r="D57" s="47"/>
      <c r="E57" s="48"/>
    </row>
    <row r="58" customFormat="false" ht="15" hidden="false" customHeight="false" outlineLevel="0" collapsed="false">
      <c r="D58" s="47"/>
      <c r="E58" s="48"/>
    </row>
    <row r="59" customFormat="false" ht="15" hidden="false" customHeight="false" outlineLevel="0" collapsed="false">
      <c r="D59" s="47"/>
      <c r="E59" s="48"/>
    </row>
    <row r="60" customFormat="false" ht="15" hidden="false" customHeight="false" outlineLevel="0" collapsed="false">
      <c r="D60" s="47"/>
      <c r="E60" s="48"/>
    </row>
    <row r="61" customFormat="false" ht="15" hidden="false" customHeight="false" outlineLevel="0" collapsed="false">
      <c r="D61" s="47"/>
      <c r="E61" s="48"/>
    </row>
    <row r="62" customFormat="false" ht="15" hidden="false" customHeight="false" outlineLevel="0" collapsed="false">
      <c r="D62" s="47"/>
      <c r="E62" s="48"/>
    </row>
    <row r="63" customFormat="false" ht="15" hidden="false" customHeight="false" outlineLevel="0" collapsed="false">
      <c r="D63" s="47"/>
      <c r="E63" s="48"/>
    </row>
    <row r="64" customFormat="false" ht="15" hidden="false" customHeight="false" outlineLevel="0" collapsed="false">
      <c r="D64" s="47"/>
      <c r="E64" s="48"/>
    </row>
    <row r="65" customFormat="false" ht="15" hidden="false" customHeight="false" outlineLevel="0" collapsed="false">
      <c r="D65" s="47"/>
      <c r="E65" s="48"/>
    </row>
    <row r="66" customFormat="false" ht="15" hidden="false" customHeight="false" outlineLevel="0" collapsed="false">
      <c r="D66" s="47"/>
      <c r="E66" s="48"/>
    </row>
    <row r="67" customFormat="false" ht="15" hidden="false" customHeight="false" outlineLevel="0" collapsed="false">
      <c r="D67" s="47"/>
      <c r="E67" s="48"/>
    </row>
    <row r="68" customFormat="false" ht="15" hidden="false" customHeight="false" outlineLevel="0" collapsed="false">
      <c r="D68" s="47"/>
      <c r="E68" s="48"/>
    </row>
    <row r="69" customFormat="false" ht="15" hidden="false" customHeight="false" outlineLevel="0" collapsed="false">
      <c r="D69" s="47"/>
      <c r="E69" s="48"/>
    </row>
    <row r="70" customFormat="false" ht="15" hidden="false" customHeight="false" outlineLevel="0" collapsed="false">
      <c r="D70" s="47"/>
      <c r="E70" s="48"/>
    </row>
    <row r="71" customFormat="false" ht="15" hidden="false" customHeight="false" outlineLevel="0" collapsed="false">
      <c r="D71" s="47"/>
      <c r="E71" s="48"/>
    </row>
    <row r="72" customFormat="false" ht="15" hidden="false" customHeight="false" outlineLevel="0" collapsed="false">
      <c r="D72" s="47"/>
      <c r="E72" s="48"/>
    </row>
    <row r="73" customFormat="false" ht="15" hidden="false" customHeight="false" outlineLevel="0" collapsed="false">
      <c r="D73" s="47"/>
      <c r="E73" s="48"/>
    </row>
    <row r="74" customFormat="false" ht="15" hidden="false" customHeight="false" outlineLevel="0" collapsed="false">
      <c r="D74" s="47"/>
      <c r="E74" s="48"/>
    </row>
    <row r="75" customFormat="false" ht="15" hidden="false" customHeight="false" outlineLevel="0" collapsed="false">
      <c r="D75" s="47"/>
      <c r="E75" s="48"/>
    </row>
    <row r="76" customFormat="false" ht="15" hidden="false" customHeight="false" outlineLevel="0" collapsed="false">
      <c r="D76" s="47"/>
      <c r="E76" s="48"/>
    </row>
    <row r="77" customFormat="false" ht="15" hidden="false" customHeight="false" outlineLevel="0" collapsed="false">
      <c r="D77" s="47"/>
      <c r="E77" s="48"/>
    </row>
    <row r="78" customFormat="false" ht="15" hidden="false" customHeight="false" outlineLevel="0" collapsed="false">
      <c r="D78" s="47"/>
      <c r="E78" s="48"/>
    </row>
    <row r="79" customFormat="false" ht="15" hidden="false" customHeight="false" outlineLevel="0" collapsed="false">
      <c r="D79" s="47"/>
      <c r="E79" s="48"/>
    </row>
    <row r="80" customFormat="false" ht="15" hidden="false" customHeight="false" outlineLevel="0" collapsed="false">
      <c r="D80" s="47"/>
      <c r="E80" s="48"/>
    </row>
    <row r="81" customFormat="false" ht="15" hidden="false" customHeight="false" outlineLevel="0" collapsed="false">
      <c r="D81" s="47"/>
      <c r="E81" s="48"/>
    </row>
    <row r="82" customFormat="false" ht="15" hidden="false" customHeight="false" outlineLevel="0" collapsed="false">
      <c r="D82" s="47"/>
      <c r="E82" s="48"/>
    </row>
    <row r="83" customFormat="false" ht="15" hidden="false" customHeight="false" outlineLevel="0" collapsed="false">
      <c r="D83" s="47"/>
      <c r="E83" s="48"/>
    </row>
    <row r="84" customFormat="false" ht="15" hidden="false" customHeight="false" outlineLevel="0" collapsed="false">
      <c r="D84" s="47"/>
      <c r="E84" s="48"/>
    </row>
    <row r="85" customFormat="false" ht="15" hidden="false" customHeight="false" outlineLevel="0" collapsed="false">
      <c r="D85" s="47"/>
      <c r="E85" s="48"/>
    </row>
    <row r="86" customFormat="false" ht="15" hidden="false" customHeight="false" outlineLevel="0" collapsed="false">
      <c r="D86" s="47"/>
      <c r="E86" s="48"/>
    </row>
    <row r="87" customFormat="false" ht="15" hidden="false" customHeight="false" outlineLevel="0" collapsed="false">
      <c r="D87" s="47"/>
      <c r="E87" s="48"/>
    </row>
    <row r="88" customFormat="false" ht="15" hidden="false" customHeight="false" outlineLevel="0" collapsed="false">
      <c r="D88" s="47"/>
      <c r="E88" s="48"/>
    </row>
    <row r="89" customFormat="false" ht="15" hidden="false" customHeight="false" outlineLevel="0" collapsed="false">
      <c r="D89" s="47"/>
      <c r="E89" s="48"/>
    </row>
    <row r="90" customFormat="false" ht="15" hidden="false" customHeight="false" outlineLevel="0" collapsed="false">
      <c r="D90" s="47"/>
      <c r="E90" s="48"/>
    </row>
    <row r="91" customFormat="false" ht="15" hidden="false" customHeight="false" outlineLevel="0" collapsed="false">
      <c r="D91" s="47"/>
      <c r="E91" s="48"/>
    </row>
    <row r="92" customFormat="false" ht="15" hidden="false" customHeight="false" outlineLevel="0" collapsed="false">
      <c r="D92" s="47"/>
      <c r="E92" s="48"/>
    </row>
    <row r="93" customFormat="false" ht="15" hidden="false" customHeight="false" outlineLevel="0" collapsed="false">
      <c r="D93" s="47"/>
      <c r="E93" s="48"/>
    </row>
    <row r="94" customFormat="false" ht="15" hidden="false" customHeight="false" outlineLevel="0" collapsed="false">
      <c r="D94" s="47"/>
      <c r="E94" s="48"/>
    </row>
    <row r="95" customFormat="false" ht="15" hidden="false" customHeight="false" outlineLevel="0" collapsed="false">
      <c r="D95" s="47"/>
      <c r="E95" s="48"/>
    </row>
    <row r="96" customFormat="false" ht="15" hidden="false" customHeight="false" outlineLevel="0" collapsed="false">
      <c r="D96" s="47"/>
      <c r="E96" s="48"/>
    </row>
    <row r="97" customFormat="false" ht="15" hidden="false" customHeight="false" outlineLevel="0" collapsed="false">
      <c r="D97" s="47"/>
      <c r="E97" s="48"/>
    </row>
    <row r="98" customFormat="false" ht="15" hidden="false" customHeight="false" outlineLevel="0" collapsed="false">
      <c r="D98" s="47"/>
      <c r="E98" s="48"/>
    </row>
    <row r="99" customFormat="false" ht="15" hidden="false" customHeight="false" outlineLevel="0" collapsed="false">
      <c r="D99" s="47"/>
      <c r="E99" s="48"/>
    </row>
    <row r="100" customFormat="false" ht="15" hidden="false" customHeight="false" outlineLevel="0" collapsed="false">
      <c r="D100" s="47"/>
      <c r="E100" s="48"/>
    </row>
    <row r="101" customFormat="false" ht="15" hidden="false" customHeight="false" outlineLevel="0" collapsed="false">
      <c r="D101" s="47"/>
      <c r="E101" s="48"/>
    </row>
    <row r="102" customFormat="false" ht="15" hidden="false" customHeight="false" outlineLevel="0" collapsed="false">
      <c r="D102" s="47"/>
      <c r="E102" s="48"/>
    </row>
    <row r="103" customFormat="false" ht="15" hidden="false" customHeight="false" outlineLevel="0" collapsed="false">
      <c r="D103" s="47"/>
      <c r="E103" s="48"/>
    </row>
    <row r="104" customFormat="false" ht="15" hidden="false" customHeight="false" outlineLevel="0" collapsed="false">
      <c r="D104" s="47"/>
      <c r="E104" s="48"/>
    </row>
    <row r="105" customFormat="false" ht="15" hidden="false" customHeight="false" outlineLevel="0" collapsed="false">
      <c r="D105" s="47"/>
      <c r="E105" s="48"/>
    </row>
    <row r="106" customFormat="false" ht="15" hidden="false" customHeight="false" outlineLevel="0" collapsed="false">
      <c r="D106" s="47"/>
      <c r="E106" s="48"/>
    </row>
    <row r="107" customFormat="false" ht="15" hidden="false" customHeight="false" outlineLevel="0" collapsed="false">
      <c r="D107" s="47"/>
      <c r="E107" s="48"/>
    </row>
    <row r="108" customFormat="false" ht="15" hidden="false" customHeight="false" outlineLevel="0" collapsed="false">
      <c r="D108" s="47"/>
      <c r="E108" s="48"/>
    </row>
    <row r="109" customFormat="false" ht="15" hidden="false" customHeight="false" outlineLevel="0" collapsed="false">
      <c r="D109" s="47"/>
      <c r="E109" s="48"/>
    </row>
    <row r="110" customFormat="false" ht="15" hidden="false" customHeight="false" outlineLevel="0" collapsed="false">
      <c r="D110" s="47"/>
      <c r="E110" s="48"/>
    </row>
    <row r="111" customFormat="false" ht="15" hidden="false" customHeight="false" outlineLevel="0" collapsed="false">
      <c r="D111" s="47"/>
      <c r="E111" s="48"/>
    </row>
    <row r="112" customFormat="false" ht="15" hidden="false" customHeight="false" outlineLevel="0" collapsed="false">
      <c r="D112" s="47"/>
      <c r="E112" s="48"/>
    </row>
    <row r="113" customFormat="false" ht="15" hidden="false" customHeight="false" outlineLevel="0" collapsed="false">
      <c r="D113" s="47"/>
      <c r="E113" s="48"/>
    </row>
    <row r="114" customFormat="false" ht="15" hidden="false" customHeight="false" outlineLevel="0" collapsed="false">
      <c r="D114" s="47"/>
      <c r="E114" s="48"/>
    </row>
    <row r="115" customFormat="false" ht="15" hidden="false" customHeight="false" outlineLevel="0" collapsed="false">
      <c r="D115" s="47"/>
      <c r="E115" s="48"/>
    </row>
    <row r="116" customFormat="false" ht="15" hidden="false" customHeight="false" outlineLevel="0" collapsed="false">
      <c r="D116" s="47"/>
      <c r="E116" s="48"/>
    </row>
    <row r="117" customFormat="false" ht="15" hidden="false" customHeight="false" outlineLevel="0" collapsed="false">
      <c r="D117" s="47"/>
      <c r="E117" s="48"/>
    </row>
    <row r="118" customFormat="false" ht="15" hidden="false" customHeight="false" outlineLevel="0" collapsed="false">
      <c r="D118" s="47"/>
      <c r="E118" s="48"/>
    </row>
    <row r="119" customFormat="false" ht="15" hidden="false" customHeight="false" outlineLevel="0" collapsed="false">
      <c r="D119" s="47"/>
      <c r="E119" s="48"/>
    </row>
    <row r="120" customFormat="false" ht="15" hidden="false" customHeight="false" outlineLevel="0" collapsed="false">
      <c r="D120" s="47"/>
      <c r="E120" s="48"/>
    </row>
    <row r="121" customFormat="false" ht="15" hidden="false" customHeight="false" outlineLevel="0" collapsed="false">
      <c r="D121" s="47"/>
      <c r="E121" s="48"/>
    </row>
    <row r="122" customFormat="false" ht="15" hidden="false" customHeight="false" outlineLevel="0" collapsed="false">
      <c r="D122" s="47"/>
      <c r="E122" s="48"/>
    </row>
    <row r="123" customFormat="false" ht="15" hidden="false" customHeight="false" outlineLevel="0" collapsed="false">
      <c r="D123" s="47"/>
      <c r="E123" s="48"/>
    </row>
    <row r="124" customFormat="false" ht="15" hidden="false" customHeight="false" outlineLevel="0" collapsed="false">
      <c r="D124" s="47"/>
      <c r="E124" s="48"/>
    </row>
    <row r="125" customFormat="false" ht="15" hidden="false" customHeight="false" outlineLevel="0" collapsed="false">
      <c r="D125" s="47"/>
      <c r="E125" s="48"/>
    </row>
    <row r="126" customFormat="false" ht="15" hidden="false" customHeight="false" outlineLevel="0" collapsed="false">
      <c r="D126" s="47"/>
      <c r="E126" s="48"/>
    </row>
    <row r="127" customFormat="false" ht="15" hidden="false" customHeight="false" outlineLevel="0" collapsed="false">
      <c r="D127" s="47"/>
      <c r="E127" s="48"/>
    </row>
    <row r="128" customFormat="false" ht="15" hidden="false" customHeight="false" outlineLevel="0" collapsed="false">
      <c r="D128" s="47"/>
      <c r="E128" s="48"/>
    </row>
    <row r="129" customFormat="false" ht="15" hidden="false" customHeight="false" outlineLevel="0" collapsed="false">
      <c r="D129" s="47"/>
      <c r="E129" s="48"/>
    </row>
    <row r="130" customFormat="false" ht="15" hidden="false" customHeight="false" outlineLevel="0" collapsed="false">
      <c r="D130" s="47"/>
      <c r="E130" s="48"/>
    </row>
    <row r="131" customFormat="false" ht="15" hidden="false" customHeight="false" outlineLevel="0" collapsed="false">
      <c r="D131" s="47"/>
      <c r="E131" s="48"/>
    </row>
    <row r="132" customFormat="false" ht="15" hidden="false" customHeight="false" outlineLevel="0" collapsed="false">
      <c r="D132" s="47"/>
      <c r="E132" s="48"/>
    </row>
    <row r="133" customFormat="false" ht="15" hidden="false" customHeight="false" outlineLevel="0" collapsed="false">
      <c r="D133" s="47"/>
      <c r="E133" s="48"/>
    </row>
    <row r="134" customFormat="false" ht="15" hidden="false" customHeight="false" outlineLevel="0" collapsed="false">
      <c r="D134" s="47"/>
      <c r="E134" s="48"/>
    </row>
    <row r="135" customFormat="false" ht="15" hidden="false" customHeight="false" outlineLevel="0" collapsed="false">
      <c r="D135" s="47"/>
      <c r="E135" s="48"/>
    </row>
    <row r="136" customFormat="false" ht="15" hidden="false" customHeight="false" outlineLevel="0" collapsed="false">
      <c r="D136" s="47"/>
      <c r="E136" s="48"/>
    </row>
    <row r="137" customFormat="false" ht="15" hidden="false" customHeight="false" outlineLevel="0" collapsed="false">
      <c r="D137" s="47"/>
      <c r="E137" s="48"/>
    </row>
    <row r="138" customFormat="false" ht="15" hidden="false" customHeight="false" outlineLevel="0" collapsed="false">
      <c r="D138" s="47"/>
      <c r="E138" s="48"/>
    </row>
    <row r="139" customFormat="false" ht="15" hidden="false" customHeight="false" outlineLevel="0" collapsed="false">
      <c r="D139" s="47"/>
      <c r="E139" s="48"/>
    </row>
    <row r="140" customFormat="false" ht="15" hidden="false" customHeight="false" outlineLevel="0" collapsed="false">
      <c r="D140" s="47"/>
      <c r="E140" s="48"/>
    </row>
    <row r="141" customFormat="false" ht="15" hidden="false" customHeight="false" outlineLevel="0" collapsed="false">
      <c r="D141" s="47"/>
      <c r="E141" s="48"/>
    </row>
    <row r="142" customFormat="false" ht="15" hidden="false" customHeight="false" outlineLevel="0" collapsed="false">
      <c r="D142" s="47"/>
      <c r="E142" s="48"/>
    </row>
    <row r="143" customFormat="false" ht="15" hidden="false" customHeight="false" outlineLevel="0" collapsed="false">
      <c r="D143" s="47"/>
      <c r="E143" s="48"/>
    </row>
    <row r="144" customFormat="false" ht="15" hidden="false" customHeight="false" outlineLevel="0" collapsed="false">
      <c r="D144" s="47"/>
      <c r="E144" s="48"/>
    </row>
    <row r="145" customFormat="false" ht="15" hidden="false" customHeight="false" outlineLevel="0" collapsed="false">
      <c r="D145" s="47"/>
      <c r="E145" s="48"/>
    </row>
    <row r="146" customFormat="false" ht="15" hidden="false" customHeight="false" outlineLevel="0" collapsed="false">
      <c r="D146" s="47"/>
      <c r="E146" s="48"/>
    </row>
    <row r="147" customFormat="false" ht="15" hidden="false" customHeight="false" outlineLevel="0" collapsed="false">
      <c r="D147" s="47"/>
      <c r="E147" s="48"/>
    </row>
    <row r="148" customFormat="false" ht="15" hidden="false" customHeight="false" outlineLevel="0" collapsed="false">
      <c r="D148" s="47"/>
      <c r="E148" s="48"/>
    </row>
    <row r="149" customFormat="false" ht="15" hidden="false" customHeight="false" outlineLevel="0" collapsed="false">
      <c r="D149" s="47"/>
      <c r="E149" s="48"/>
    </row>
    <row r="150" customFormat="false" ht="15" hidden="false" customHeight="false" outlineLevel="0" collapsed="false">
      <c r="D150" s="47"/>
      <c r="E150" s="48"/>
    </row>
    <row r="151" customFormat="false" ht="15" hidden="false" customHeight="false" outlineLevel="0" collapsed="false">
      <c r="D151" s="47"/>
      <c r="E151" s="48"/>
    </row>
    <row r="152" customFormat="false" ht="15" hidden="false" customHeight="false" outlineLevel="0" collapsed="false">
      <c r="D152" s="47"/>
      <c r="E152" s="48"/>
    </row>
    <row r="153" customFormat="false" ht="15" hidden="false" customHeight="false" outlineLevel="0" collapsed="false">
      <c r="D153" s="47"/>
      <c r="E153" s="48"/>
    </row>
    <row r="154" customFormat="false" ht="15" hidden="false" customHeight="false" outlineLevel="0" collapsed="false">
      <c r="D154" s="47"/>
      <c r="E154" s="48"/>
    </row>
    <row r="155" customFormat="false" ht="15" hidden="false" customHeight="false" outlineLevel="0" collapsed="false">
      <c r="D155" s="47"/>
      <c r="E155" s="48"/>
    </row>
    <row r="156" customFormat="false" ht="15" hidden="false" customHeight="false" outlineLevel="0" collapsed="false">
      <c r="D156" s="47"/>
      <c r="E156" s="48"/>
    </row>
    <row r="157" customFormat="false" ht="15" hidden="false" customHeight="false" outlineLevel="0" collapsed="false">
      <c r="D157" s="47"/>
      <c r="E157" s="48"/>
    </row>
    <row r="158" customFormat="false" ht="15" hidden="false" customHeight="false" outlineLevel="0" collapsed="false">
      <c r="D158" s="47"/>
      <c r="E158" s="48"/>
    </row>
    <row r="159" customFormat="false" ht="15" hidden="false" customHeight="false" outlineLevel="0" collapsed="false">
      <c r="D159" s="47"/>
      <c r="E159" s="48"/>
    </row>
    <row r="160" customFormat="false" ht="15" hidden="false" customHeight="false" outlineLevel="0" collapsed="false">
      <c r="D160" s="47"/>
      <c r="E160" s="48"/>
    </row>
    <row r="161" customFormat="false" ht="15" hidden="false" customHeight="false" outlineLevel="0" collapsed="false">
      <c r="D161" s="47"/>
      <c r="E161" s="48"/>
    </row>
    <row r="162" customFormat="false" ht="15" hidden="false" customHeight="false" outlineLevel="0" collapsed="false">
      <c r="D162" s="47"/>
      <c r="E162" s="48"/>
    </row>
    <row r="163" customFormat="false" ht="15" hidden="false" customHeight="false" outlineLevel="0" collapsed="false">
      <c r="D163" s="47"/>
      <c r="E163" s="48"/>
    </row>
    <row r="164" customFormat="false" ht="15" hidden="false" customHeight="false" outlineLevel="0" collapsed="false">
      <c r="D164" s="47"/>
      <c r="E164" s="48"/>
    </row>
    <row r="165" customFormat="false" ht="15" hidden="false" customHeight="false" outlineLevel="0" collapsed="false">
      <c r="D165" s="47"/>
      <c r="E165" s="48"/>
    </row>
    <row r="166" customFormat="false" ht="15" hidden="false" customHeight="false" outlineLevel="0" collapsed="false">
      <c r="D166" s="47"/>
      <c r="E166" s="48"/>
    </row>
    <row r="167" customFormat="false" ht="15" hidden="false" customHeight="false" outlineLevel="0" collapsed="false">
      <c r="D167" s="47"/>
      <c r="E167" s="48"/>
    </row>
    <row r="168" customFormat="false" ht="15" hidden="false" customHeight="false" outlineLevel="0" collapsed="false">
      <c r="D168" s="47"/>
      <c r="E168" s="48"/>
    </row>
    <row r="169" customFormat="false" ht="15" hidden="false" customHeight="false" outlineLevel="0" collapsed="false">
      <c r="D169" s="47"/>
      <c r="E169" s="48"/>
    </row>
    <row r="170" customFormat="false" ht="15" hidden="false" customHeight="false" outlineLevel="0" collapsed="false">
      <c r="D170" s="47"/>
      <c r="E170" s="48"/>
    </row>
    <row r="171" customFormat="false" ht="15" hidden="false" customHeight="false" outlineLevel="0" collapsed="false">
      <c r="D171" s="47"/>
      <c r="E171" s="48"/>
    </row>
    <row r="172" customFormat="false" ht="15" hidden="false" customHeight="false" outlineLevel="0" collapsed="false">
      <c r="D172" s="47"/>
      <c r="E172" s="48"/>
    </row>
    <row r="173" customFormat="false" ht="15" hidden="false" customHeight="false" outlineLevel="0" collapsed="false">
      <c r="D173" s="47"/>
      <c r="E173" s="48"/>
    </row>
    <row r="174" customFormat="false" ht="15" hidden="false" customHeight="false" outlineLevel="0" collapsed="false">
      <c r="D174" s="47"/>
      <c r="E174" s="48"/>
    </row>
    <row r="175" customFormat="false" ht="15" hidden="false" customHeight="false" outlineLevel="0" collapsed="false">
      <c r="D175" s="47"/>
      <c r="E175" s="48"/>
    </row>
    <row r="176" customFormat="false" ht="15" hidden="false" customHeight="false" outlineLevel="0" collapsed="false">
      <c r="D176" s="47"/>
      <c r="E176" s="48"/>
    </row>
    <row r="177" customFormat="false" ht="15" hidden="false" customHeight="false" outlineLevel="0" collapsed="false">
      <c r="D177" s="47"/>
      <c r="E177" s="48"/>
    </row>
    <row r="178" customFormat="false" ht="15" hidden="false" customHeight="false" outlineLevel="0" collapsed="false">
      <c r="D178" s="47"/>
      <c r="E178" s="48"/>
    </row>
    <row r="179" customFormat="false" ht="15" hidden="false" customHeight="false" outlineLevel="0" collapsed="false">
      <c r="D179" s="47"/>
      <c r="E179" s="48"/>
    </row>
    <row r="180" customFormat="false" ht="15" hidden="false" customHeight="false" outlineLevel="0" collapsed="false">
      <c r="D180" s="47"/>
      <c r="E180" s="48"/>
    </row>
    <row r="181" customFormat="false" ht="15" hidden="false" customHeight="false" outlineLevel="0" collapsed="false">
      <c r="D181" s="47"/>
      <c r="E181" s="48"/>
    </row>
    <row r="182" customFormat="false" ht="15" hidden="false" customHeight="false" outlineLevel="0" collapsed="false">
      <c r="D182" s="47"/>
      <c r="E182" s="48"/>
    </row>
    <row r="183" customFormat="false" ht="15" hidden="false" customHeight="false" outlineLevel="0" collapsed="false">
      <c r="D183" s="47"/>
      <c r="E183" s="48"/>
    </row>
    <row r="184" customFormat="false" ht="15" hidden="false" customHeight="false" outlineLevel="0" collapsed="false">
      <c r="D184" s="47"/>
      <c r="E184" s="48"/>
    </row>
    <row r="185" customFormat="false" ht="15" hidden="false" customHeight="false" outlineLevel="0" collapsed="false">
      <c r="D185" s="47"/>
      <c r="E185" s="48"/>
    </row>
    <row r="186" customFormat="false" ht="15" hidden="false" customHeight="false" outlineLevel="0" collapsed="false">
      <c r="D186" s="47"/>
      <c r="E186" s="48"/>
    </row>
    <row r="187" customFormat="false" ht="15" hidden="false" customHeight="false" outlineLevel="0" collapsed="false">
      <c r="D187" s="47"/>
      <c r="E187" s="48"/>
    </row>
    <row r="188" customFormat="false" ht="15" hidden="false" customHeight="false" outlineLevel="0" collapsed="false">
      <c r="D188" s="47"/>
      <c r="E188" s="48"/>
    </row>
    <row r="189" customFormat="false" ht="15" hidden="false" customHeight="false" outlineLevel="0" collapsed="false">
      <c r="D189" s="47"/>
      <c r="E189" s="48"/>
    </row>
    <row r="190" customFormat="false" ht="15" hidden="false" customHeight="false" outlineLevel="0" collapsed="false">
      <c r="D190" s="47"/>
      <c r="E190" s="48"/>
    </row>
    <row r="191" customFormat="false" ht="15" hidden="false" customHeight="false" outlineLevel="0" collapsed="false">
      <c r="D191" s="47"/>
      <c r="E191" s="48"/>
    </row>
    <row r="192" customFormat="false" ht="15" hidden="false" customHeight="false" outlineLevel="0" collapsed="false">
      <c r="D192" s="47"/>
      <c r="E192" s="48"/>
    </row>
    <row r="193" customFormat="false" ht="15" hidden="false" customHeight="false" outlineLevel="0" collapsed="false">
      <c r="D193" s="47"/>
      <c r="E193" s="48"/>
    </row>
    <row r="194" customFormat="false" ht="15" hidden="false" customHeight="false" outlineLevel="0" collapsed="false">
      <c r="D194" s="47"/>
      <c r="E194" s="48"/>
    </row>
    <row r="195" customFormat="false" ht="15" hidden="false" customHeight="false" outlineLevel="0" collapsed="false">
      <c r="D195" s="47"/>
      <c r="E195" s="48"/>
    </row>
    <row r="196" customFormat="false" ht="15" hidden="false" customHeight="false" outlineLevel="0" collapsed="false">
      <c r="D196" s="47"/>
      <c r="E196" s="48"/>
    </row>
    <row r="197" customFormat="false" ht="15" hidden="false" customHeight="false" outlineLevel="0" collapsed="false">
      <c r="D197" s="47"/>
      <c r="E197" s="48"/>
    </row>
    <row r="198" customFormat="false" ht="15" hidden="false" customHeight="false" outlineLevel="0" collapsed="false">
      <c r="D198" s="47"/>
      <c r="E198" s="48"/>
    </row>
    <row r="199" customFormat="false" ht="15" hidden="false" customHeight="false" outlineLevel="0" collapsed="false">
      <c r="D199" s="47"/>
      <c r="E199" s="48"/>
    </row>
    <row r="200" customFormat="false" ht="15" hidden="false" customHeight="false" outlineLevel="0" collapsed="false">
      <c r="D200" s="47"/>
      <c r="E200" s="48"/>
    </row>
    <row r="201" customFormat="false" ht="15" hidden="false" customHeight="false" outlineLevel="0" collapsed="false">
      <c r="D201" s="47"/>
      <c r="E201" s="48"/>
    </row>
    <row r="202" customFormat="false" ht="15" hidden="false" customHeight="false" outlineLevel="0" collapsed="false">
      <c r="D202" s="47"/>
      <c r="E202" s="48"/>
    </row>
    <row r="203" customFormat="false" ht="15" hidden="false" customHeight="false" outlineLevel="0" collapsed="false">
      <c r="D203" s="47"/>
      <c r="E203" s="48"/>
    </row>
    <row r="204" customFormat="false" ht="15" hidden="false" customHeight="false" outlineLevel="0" collapsed="false">
      <c r="D204" s="47"/>
      <c r="E204" s="48"/>
    </row>
    <row r="205" customFormat="false" ht="15" hidden="false" customHeight="false" outlineLevel="0" collapsed="false">
      <c r="D205" s="47"/>
      <c r="E205" s="48"/>
    </row>
    <row r="206" customFormat="false" ht="15" hidden="false" customHeight="false" outlineLevel="0" collapsed="false">
      <c r="D206" s="47"/>
      <c r="E206" s="48"/>
    </row>
    <row r="207" customFormat="false" ht="15" hidden="false" customHeight="false" outlineLevel="0" collapsed="false">
      <c r="D207" s="47"/>
      <c r="E207" s="48"/>
    </row>
    <row r="208" customFormat="false" ht="15" hidden="false" customHeight="false" outlineLevel="0" collapsed="false">
      <c r="D208" s="47"/>
      <c r="E208" s="48"/>
    </row>
    <row r="209" customFormat="false" ht="15" hidden="false" customHeight="false" outlineLevel="0" collapsed="false">
      <c r="D209" s="47"/>
      <c r="E209" s="48"/>
    </row>
    <row r="210" customFormat="false" ht="15" hidden="false" customHeight="false" outlineLevel="0" collapsed="false">
      <c r="D210" s="47"/>
      <c r="E210" s="48"/>
    </row>
    <row r="211" customFormat="false" ht="15" hidden="false" customHeight="false" outlineLevel="0" collapsed="false">
      <c r="D211" s="47"/>
      <c r="E211" s="48"/>
    </row>
    <row r="212" customFormat="false" ht="15" hidden="false" customHeight="false" outlineLevel="0" collapsed="false">
      <c r="D212" s="47"/>
      <c r="E212" s="48"/>
    </row>
    <row r="213" customFormat="false" ht="15" hidden="false" customHeight="false" outlineLevel="0" collapsed="false">
      <c r="D213" s="47"/>
      <c r="E213" s="48"/>
    </row>
    <row r="214" customFormat="false" ht="15" hidden="false" customHeight="false" outlineLevel="0" collapsed="false">
      <c r="D214" s="47"/>
      <c r="E214" s="48"/>
    </row>
    <row r="215" customFormat="false" ht="15" hidden="false" customHeight="false" outlineLevel="0" collapsed="false">
      <c r="D215" s="47"/>
      <c r="E215" s="48"/>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8"/>
    <col collapsed="false" customWidth="true" hidden="false" outlineLevel="0" max="2" min="2" style="1" width="14"/>
    <col collapsed="false" customWidth="true" hidden="false" outlineLevel="0" max="4" min="3" style="1" width="12"/>
    <col collapsed="false" customWidth="true" hidden="false" outlineLevel="0" max="5" min="5" style="1" width="14"/>
    <col collapsed="false" customWidth="true" hidden="false" outlineLevel="0" max="6" min="6" style="1" width="12"/>
    <col collapsed="false" customWidth="true" hidden="false" outlineLevel="0" max="7" min="7" style="1" width="16"/>
  </cols>
  <sheetData>
    <row r="1" customFormat="false" ht="19.5" hidden="false" customHeight="true" outlineLevel="0" collapsed="false">
      <c r="A1" s="2" t="s">
        <v>87</v>
      </c>
    </row>
    <row r="2" customFormat="false" ht="15" hidden="false" customHeight="true" outlineLevel="0" collapsed="false">
      <c r="A2" s="3" t="s">
        <v>88</v>
      </c>
    </row>
    <row r="4" customFormat="false" ht="63.75" hidden="false" customHeight="true" outlineLevel="0" collapsed="false">
      <c r="A4" s="49" t="s">
        <v>89</v>
      </c>
    </row>
    <row r="7" customFormat="false" ht="15" hidden="false" customHeight="true" outlineLevel="0" collapsed="false">
      <c r="A7" s="50" t="s">
        <v>90</v>
      </c>
      <c r="B7" s="50" t="s">
        <v>91</v>
      </c>
      <c r="C7" s="50" t="s">
        <v>92</v>
      </c>
      <c r="D7" s="50" t="s">
        <v>93</v>
      </c>
      <c r="E7" s="50" t="s">
        <v>94</v>
      </c>
      <c r="F7" s="50" t="s">
        <v>95</v>
      </c>
      <c r="G7" s="50" t="s">
        <v>96</v>
      </c>
    </row>
    <row r="8" customFormat="false" ht="15" hidden="false" customHeight="true" outlineLevel="0" collapsed="false">
      <c r="A8" s="13" t="s">
        <v>97</v>
      </c>
      <c r="B8" s="13" t="n">
        <v>0</v>
      </c>
      <c r="C8" s="13" t="n">
        <v>0</v>
      </c>
      <c r="D8" s="13" t="n">
        <v>0</v>
      </c>
      <c r="E8" s="51" t="n">
        <v>0</v>
      </c>
      <c r="F8" s="52" t="n">
        <f aca="false">IF(B8=0,0,E8/B8)</f>
        <v>0</v>
      </c>
      <c r="G8" s="39" t="n">
        <v>0</v>
      </c>
    </row>
    <row r="9" customFormat="false" ht="15" hidden="false" customHeight="true" outlineLevel="0" collapsed="false">
      <c r="A9" s="13" t="s">
        <v>98</v>
      </c>
      <c r="B9" s="13" t="n">
        <v>0</v>
      </c>
      <c r="C9" s="13" t="n">
        <v>0</v>
      </c>
      <c r="D9" s="13" t="n">
        <v>0</v>
      </c>
      <c r="E9" s="51" t="n">
        <v>0</v>
      </c>
      <c r="F9" s="52" t="n">
        <f aca="false">IF(B9=0,0,E9/B9)</f>
        <v>0</v>
      </c>
      <c r="G9" s="39" t="n">
        <v>0</v>
      </c>
    </row>
    <row r="10" customFormat="false" ht="15" hidden="false" customHeight="true" outlineLevel="0" collapsed="false">
      <c r="A10" s="13" t="s">
        <v>99</v>
      </c>
      <c r="B10" s="13" t="n">
        <v>0</v>
      </c>
      <c r="C10" s="13" t="n">
        <v>0</v>
      </c>
      <c r="D10" s="13" t="n">
        <v>0</v>
      </c>
      <c r="E10" s="51" t="n">
        <v>0</v>
      </c>
      <c r="F10" s="52" t="n">
        <f aca="false">IF(B10=0,0,E10/B10)</f>
        <v>0</v>
      </c>
      <c r="G10" s="39" t="n">
        <v>0</v>
      </c>
    </row>
    <row r="11" customFormat="false" ht="15" hidden="false" customHeight="true" outlineLevel="0" collapsed="false">
      <c r="A11" s="13" t="s">
        <v>100</v>
      </c>
      <c r="B11" s="13" t="n">
        <v>0</v>
      </c>
      <c r="C11" s="13" t="n">
        <v>0</v>
      </c>
      <c r="D11" s="13" t="n">
        <v>0</v>
      </c>
      <c r="E11" s="51" t="n">
        <v>0</v>
      </c>
      <c r="F11" s="52" t="n">
        <f aca="false">IF(B11=0,0,E11/B11)</f>
        <v>0</v>
      </c>
      <c r="G11" s="39" t="n">
        <v>0</v>
      </c>
    </row>
    <row r="12" customFormat="false" ht="15" hidden="false" customHeight="true" outlineLevel="0" collapsed="false">
      <c r="A12" s="13" t="s">
        <v>101</v>
      </c>
      <c r="B12" s="13" t="n">
        <v>0</v>
      </c>
      <c r="C12" s="13" t="n">
        <v>0</v>
      </c>
      <c r="D12" s="13" t="n">
        <v>0</v>
      </c>
      <c r="E12" s="51" t="n">
        <v>0</v>
      </c>
      <c r="F12" s="52" t="n">
        <f aca="false">IF(B12=0,0,E12/B12)</f>
        <v>0</v>
      </c>
      <c r="G12" s="39" t="n">
        <v>0</v>
      </c>
    </row>
    <row r="13" customFormat="false" ht="15" hidden="false" customHeight="true" outlineLevel="0" collapsed="false">
      <c r="A13" s="13" t="s">
        <v>102</v>
      </c>
      <c r="B13" s="13" t="n">
        <v>0</v>
      </c>
      <c r="C13" s="13" t="n">
        <v>0</v>
      </c>
      <c r="D13" s="13" t="n">
        <v>0</v>
      </c>
      <c r="E13" s="51" t="n">
        <v>0</v>
      </c>
      <c r="F13" s="52" t="n">
        <f aca="false">IF(B13=0,0,E13/B13)</f>
        <v>0</v>
      </c>
      <c r="G13" s="39" t="n">
        <v>0</v>
      </c>
    </row>
    <row r="14" customFormat="false" ht="15" hidden="false" customHeight="true" outlineLevel="0" collapsed="false">
      <c r="A14" s="13" t="s">
        <v>103</v>
      </c>
      <c r="B14" s="13" t="n">
        <v>0</v>
      </c>
      <c r="C14" s="13" t="n">
        <v>0</v>
      </c>
      <c r="D14" s="13" t="n">
        <v>0</v>
      </c>
      <c r="E14" s="51" t="n">
        <v>0</v>
      </c>
      <c r="F14" s="52" t="n">
        <f aca="false">IF(B14=0,0,E14/B14)</f>
        <v>0</v>
      </c>
      <c r="G14" s="39" t="n">
        <v>0</v>
      </c>
    </row>
    <row r="15" customFormat="false" ht="15" hidden="false" customHeight="true" outlineLevel="0" collapsed="false">
      <c r="A15" s="13" t="s">
        <v>104</v>
      </c>
      <c r="B15" s="13" t="n">
        <v>0</v>
      </c>
      <c r="C15" s="13" t="n">
        <v>0</v>
      </c>
      <c r="D15" s="13" t="n">
        <v>0</v>
      </c>
      <c r="E15" s="51" t="n">
        <v>0</v>
      </c>
      <c r="F15" s="52" t="n">
        <f aca="false">IF(B15=0,0,E15/B15)</f>
        <v>0</v>
      </c>
      <c r="G15" s="39" t="n">
        <v>0</v>
      </c>
    </row>
    <row r="17" customFormat="false" ht="15" hidden="false" customHeight="true" outlineLevel="0" collapsed="false">
      <c r="A17" s="34" t="s">
        <v>105</v>
      </c>
      <c r="B17" s="34" t="n">
        <f aca="false">SUM(B8:B15)</f>
        <v>0</v>
      </c>
      <c r="C17" s="34" t="n">
        <f aca="false">SUM(C8:C15)</f>
        <v>0</v>
      </c>
      <c r="D17" s="34" t="n">
        <f aca="false">SUM(D8:D15)</f>
        <v>0</v>
      </c>
      <c r="E17" s="34" t="n">
        <f aca="false">SUM(E8:E15)</f>
        <v>0</v>
      </c>
      <c r="F17" s="53" t="n">
        <f aca="false">IF(B17&gt;0,E17/B17,0)</f>
        <v>0</v>
      </c>
      <c r="G17" s="54" t="n">
        <f aca="false">SUM(G8:G15)</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6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20"/>
    <col collapsed="false" customWidth="true" hidden="false" outlineLevel="0" max="6" min="3" style="1" width="12"/>
    <col collapsed="false" customWidth="true" hidden="false" outlineLevel="0" max="7" min="7" style="1" width="14"/>
    <col collapsed="false" customWidth="true" hidden="false" outlineLevel="0" max="9" min="8" style="1" width="16"/>
  </cols>
  <sheetData>
    <row r="1" customFormat="false" ht="19.5" hidden="false" customHeight="true" outlineLevel="0" collapsed="false">
      <c r="A1" s="2" t="s">
        <v>106</v>
      </c>
    </row>
    <row r="2" customFormat="false" ht="15" hidden="false" customHeight="true" outlineLevel="0" collapsed="false">
      <c r="A2" s="3" t="s">
        <v>107</v>
      </c>
    </row>
    <row r="4" customFormat="false" ht="15" hidden="false" customHeight="true" outlineLevel="0" collapsed="false">
      <c r="A4" s="34" t="s">
        <v>57</v>
      </c>
    </row>
    <row r="5" customFormat="false" ht="15" hidden="false" customHeight="true" outlineLevel="0" collapsed="false">
      <c r="A5" s="35" t="s">
        <v>108</v>
      </c>
    </row>
    <row r="6" customFormat="false" ht="15" hidden="false" customHeight="true" outlineLevel="0" collapsed="false">
      <c r="A6" s="35" t="s">
        <v>109</v>
      </c>
    </row>
    <row r="7" customFormat="false" ht="15" hidden="false" customHeight="true" outlineLevel="0" collapsed="false">
      <c r="A7" s="35" t="s">
        <v>110</v>
      </c>
    </row>
    <row r="10" customFormat="false" ht="30" hidden="false" customHeight="true" outlineLevel="0" collapsed="false">
      <c r="A10" s="36" t="s">
        <v>62</v>
      </c>
      <c r="B10" s="36" t="s">
        <v>111</v>
      </c>
      <c r="C10" s="36" t="s">
        <v>112</v>
      </c>
      <c r="D10" s="36" t="s">
        <v>113</v>
      </c>
      <c r="E10" s="36" t="s">
        <v>114</v>
      </c>
      <c r="F10" s="36" t="s">
        <v>115</v>
      </c>
      <c r="G10" s="36" t="s">
        <v>116</v>
      </c>
      <c r="H10" s="36" t="s">
        <v>117</v>
      </c>
      <c r="I10" s="36" t="s">
        <v>118</v>
      </c>
    </row>
    <row r="11" customFormat="false" ht="15" hidden="false" customHeight="true" outlineLevel="0" collapsed="false">
      <c r="A11" s="13" t="s">
        <v>73</v>
      </c>
      <c r="B11" s="13" t="s">
        <v>119</v>
      </c>
      <c r="C11" s="38" t="n">
        <v>43750</v>
      </c>
      <c r="D11" s="38" t="n">
        <v>87500</v>
      </c>
      <c r="E11" s="38" t="n">
        <v>131250</v>
      </c>
      <c r="F11" s="38" t="n">
        <v>175000</v>
      </c>
      <c r="G11" s="39" t="n">
        <f aca="false">IF(F11&gt;0,F11,IF(E11&gt;0,E11*1.33,IF(D11&gt;0,D11*2,IF(C11&gt;0,C11*4,0))))</f>
        <v>175000</v>
      </c>
      <c r="H11" s="10" t="str">
        <f aca="false">IF(G11&lt;=145000,"Will Not Cross",IF(D11&gt;=145000,"Q1 or Q2",IF(E11&gt;=145000,"Q3","Q4")))</f>
        <v>Q4</v>
      </c>
      <c r="I11" s="34" t="str">
        <f aca="false">IF(G11&gt;145000,IF(G11&lt;165000,"⚠ AT RISK","🔴 OVER THRESHOLD"),"✓ Below")</f>
        <v>🔴 OVER THRESHOLD</v>
      </c>
    </row>
    <row r="12" customFormat="false" ht="15" hidden="false" customHeight="true" outlineLevel="0" collapsed="false">
      <c r="A12" s="13"/>
      <c r="B12" s="13"/>
      <c r="C12" s="38"/>
      <c r="D12" s="38"/>
      <c r="E12" s="38"/>
      <c r="F12" s="38"/>
      <c r="G12" s="39" t="n">
        <f aca="false">IF(F12&gt;0,F12,IF(E12&gt;0,E12*1.33,IF(D12&gt;0,D12*2,IF(C12&gt;0,C12*4,0))))</f>
        <v>0</v>
      </c>
      <c r="H12" s="10" t="str">
        <f aca="false">IF(G12&lt;=145000,"Will Not Cross",IF(D12&gt;=145000,"Q1 or Q2",IF(E12&gt;=145000,"Q3","Q4")))</f>
        <v>Will Not Cross</v>
      </c>
      <c r="I12" s="34" t="str">
        <f aca="false">IF(G12&gt;145000,IF(G12&lt;165000,"⚠ AT RISK","🔴 OVER THRESHOLD"),"✓ Below")</f>
        <v>✓ Below</v>
      </c>
    </row>
    <row r="13" customFormat="false" ht="15" hidden="false" customHeight="true" outlineLevel="0" collapsed="false">
      <c r="A13" s="13"/>
      <c r="B13" s="13"/>
      <c r="C13" s="38"/>
      <c r="D13" s="38"/>
      <c r="E13" s="38"/>
      <c r="F13" s="38"/>
      <c r="G13" s="39" t="n">
        <f aca="false">IF(F13&gt;0,F13,IF(E13&gt;0,E13*1.33,IF(D13&gt;0,D13*2,IF(C13&gt;0,C13*4,0))))</f>
        <v>0</v>
      </c>
      <c r="H13" s="10" t="str">
        <f aca="false">IF(G13&lt;=145000,"Will Not Cross",IF(D13&gt;=145000,"Q1 or Q2",IF(E13&gt;=145000,"Q3","Q4")))</f>
        <v>Will Not Cross</v>
      </c>
      <c r="I13" s="34" t="str">
        <f aca="false">IF(G13&gt;145000,IF(G13&lt;165000,"⚠ AT RISK","🔴 OVER THRESHOLD"),"✓ Below")</f>
        <v>✓ Below</v>
      </c>
    </row>
    <row r="14" customFormat="false" ht="15" hidden="false" customHeight="true" outlineLevel="0" collapsed="false">
      <c r="A14" s="13"/>
      <c r="B14" s="13"/>
      <c r="C14" s="38"/>
      <c r="D14" s="38"/>
      <c r="E14" s="38"/>
      <c r="F14" s="38"/>
      <c r="G14" s="39" t="n">
        <f aca="false">IF(F14&gt;0,F14,IF(E14&gt;0,E14*1.33,IF(D14&gt;0,D14*2,IF(C14&gt;0,C14*4,0))))</f>
        <v>0</v>
      </c>
      <c r="H14" s="10" t="str">
        <f aca="false">IF(G14&lt;=145000,"Will Not Cross",IF(D14&gt;=145000,"Q1 or Q2",IF(E14&gt;=145000,"Q3","Q4")))</f>
        <v>Will Not Cross</v>
      </c>
      <c r="I14" s="34" t="str">
        <f aca="false">IF(G14&gt;145000,IF(G14&lt;165000,"⚠ AT RISK","🔴 OVER THRESHOLD"),"✓ Below")</f>
        <v>✓ Below</v>
      </c>
    </row>
    <row r="15" customFormat="false" ht="15" hidden="false" customHeight="true" outlineLevel="0" collapsed="false">
      <c r="A15" s="13"/>
      <c r="B15" s="13"/>
      <c r="C15" s="38"/>
      <c r="D15" s="38"/>
      <c r="E15" s="38"/>
      <c r="F15" s="38"/>
      <c r="G15" s="39" t="n">
        <f aca="false">IF(F15&gt;0,F15,IF(E15&gt;0,E15*1.33,IF(D15&gt;0,D15*2,IF(C15&gt;0,C15*4,0))))</f>
        <v>0</v>
      </c>
      <c r="H15" s="10" t="str">
        <f aca="false">IF(G15&lt;=145000,"Will Not Cross",IF(D15&gt;=145000,"Q1 or Q2",IF(E15&gt;=145000,"Q3","Q4")))</f>
        <v>Will Not Cross</v>
      </c>
      <c r="I15" s="34" t="str">
        <f aca="false">IF(G15&gt;145000,IF(G15&lt;165000,"⚠ AT RISK","🔴 OVER THRESHOLD"),"✓ Below")</f>
        <v>✓ Below</v>
      </c>
    </row>
    <row r="16" customFormat="false" ht="15" hidden="false" customHeight="true" outlineLevel="0" collapsed="false">
      <c r="A16" s="13"/>
      <c r="B16" s="13"/>
      <c r="C16" s="38"/>
      <c r="D16" s="38"/>
      <c r="E16" s="38"/>
      <c r="F16" s="38"/>
      <c r="G16" s="39" t="n">
        <f aca="false">IF(F16&gt;0,F16,IF(E16&gt;0,E16*1.33,IF(D16&gt;0,D16*2,IF(C16&gt;0,C16*4,0))))</f>
        <v>0</v>
      </c>
      <c r="H16" s="10" t="str">
        <f aca="false">IF(G16&lt;=145000,"Will Not Cross",IF(D16&gt;=145000,"Q1 or Q2",IF(E16&gt;=145000,"Q3","Q4")))</f>
        <v>Will Not Cross</v>
      </c>
      <c r="I16" s="34" t="str">
        <f aca="false">IF(G16&gt;145000,IF(G16&lt;165000,"⚠ AT RISK","🔴 OVER THRESHOLD"),"✓ Below")</f>
        <v>✓ Below</v>
      </c>
    </row>
    <row r="17" customFormat="false" ht="15" hidden="false" customHeight="true" outlineLevel="0" collapsed="false">
      <c r="A17" s="13"/>
      <c r="B17" s="13"/>
      <c r="C17" s="38"/>
      <c r="D17" s="38"/>
      <c r="E17" s="38"/>
      <c r="F17" s="38"/>
      <c r="G17" s="39" t="n">
        <f aca="false">IF(F17&gt;0,F17,IF(E17&gt;0,E17*1.33,IF(D17&gt;0,D17*2,IF(C17&gt;0,C17*4,0))))</f>
        <v>0</v>
      </c>
      <c r="H17" s="10" t="str">
        <f aca="false">IF(G17&lt;=145000,"Will Not Cross",IF(D17&gt;=145000,"Q1 or Q2",IF(E17&gt;=145000,"Q3","Q4")))</f>
        <v>Will Not Cross</v>
      </c>
      <c r="I17" s="34" t="str">
        <f aca="false">IF(G17&gt;145000,IF(G17&lt;165000,"⚠ AT RISK","🔴 OVER THRESHOLD"),"✓ Below")</f>
        <v>✓ Below</v>
      </c>
    </row>
    <row r="18" customFormat="false" ht="15" hidden="false" customHeight="true" outlineLevel="0" collapsed="false">
      <c r="A18" s="13"/>
      <c r="B18" s="13"/>
      <c r="C18" s="38"/>
      <c r="D18" s="38"/>
      <c r="E18" s="38"/>
      <c r="F18" s="38"/>
      <c r="G18" s="39" t="n">
        <f aca="false">IF(F18&gt;0,F18,IF(E18&gt;0,E18*1.33,IF(D18&gt;0,D18*2,IF(C18&gt;0,C18*4,0))))</f>
        <v>0</v>
      </c>
      <c r="H18" s="10" t="str">
        <f aca="false">IF(G18&lt;=145000,"Will Not Cross",IF(D18&gt;=145000,"Q1 or Q2",IF(E18&gt;=145000,"Q3","Q4")))</f>
        <v>Will Not Cross</v>
      </c>
      <c r="I18" s="34" t="str">
        <f aca="false">IF(G18&gt;145000,IF(G18&lt;165000,"⚠ AT RISK","🔴 OVER THRESHOLD"),"✓ Below")</f>
        <v>✓ Below</v>
      </c>
    </row>
    <row r="19" customFormat="false" ht="15" hidden="false" customHeight="true" outlineLevel="0" collapsed="false">
      <c r="A19" s="13"/>
      <c r="B19" s="13"/>
      <c r="C19" s="38"/>
      <c r="D19" s="38"/>
      <c r="E19" s="38"/>
      <c r="F19" s="38"/>
      <c r="G19" s="39" t="n">
        <f aca="false">IF(F19&gt;0,F19,IF(E19&gt;0,E19*1.33,IF(D19&gt;0,D19*2,IF(C19&gt;0,C19*4,0))))</f>
        <v>0</v>
      </c>
      <c r="H19" s="10" t="str">
        <f aca="false">IF(G19&lt;=145000,"Will Not Cross",IF(D19&gt;=145000,"Q1 or Q2",IF(E19&gt;=145000,"Q3","Q4")))</f>
        <v>Will Not Cross</v>
      </c>
      <c r="I19" s="34" t="str">
        <f aca="false">IF(G19&gt;145000,IF(G19&lt;165000,"⚠ AT RISK","🔴 OVER THRESHOLD"),"✓ Below")</f>
        <v>✓ Below</v>
      </c>
    </row>
    <row r="20" customFormat="false" ht="15" hidden="false" customHeight="true" outlineLevel="0" collapsed="false">
      <c r="A20" s="13"/>
      <c r="B20" s="13"/>
      <c r="C20" s="38"/>
      <c r="D20" s="38"/>
      <c r="E20" s="38"/>
      <c r="F20" s="38"/>
      <c r="G20" s="39" t="n">
        <f aca="false">IF(F20&gt;0,F20,IF(E20&gt;0,E20*1.33,IF(D20&gt;0,D20*2,IF(C20&gt;0,C20*4,0))))</f>
        <v>0</v>
      </c>
      <c r="H20" s="10" t="str">
        <f aca="false">IF(G20&lt;=145000,"Will Not Cross",IF(D20&gt;=145000,"Q1 or Q2",IF(E20&gt;=145000,"Q3","Q4")))</f>
        <v>Will Not Cross</v>
      </c>
      <c r="I20" s="34" t="str">
        <f aca="false">IF(G20&gt;145000,IF(G20&lt;165000,"⚠ AT RISK","🔴 OVER THRESHOLD"),"✓ Below")</f>
        <v>✓ Below</v>
      </c>
    </row>
    <row r="21" customFormat="false" ht="15" hidden="false" customHeight="true" outlineLevel="0" collapsed="false">
      <c r="A21" s="13"/>
      <c r="B21" s="13"/>
      <c r="C21" s="38"/>
      <c r="D21" s="38"/>
      <c r="E21" s="38"/>
      <c r="F21" s="38"/>
      <c r="G21" s="39" t="n">
        <f aca="false">IF(F21&gt;0,F21,IF(E21&gt;0,E21*1.33,IF(D21&gt;0,D21*2,IF(C21&gt;0,C21*4,0))))</f>
        <v>0</v>
      </c>
      <c r="H21" s="10" t="str">
        <f aca="false">IF(G21&lt;=145000,"Will Not Cross",IF(D21&gt;=145000,"Q1 or Q2",IF(E21&gt;=145000,"Q3","Q4")))</f>
        <v>Will Not Cross</v>
      </c>
      <c r="I21" s="34" t="str">
        <f aca="false">IF(G21&gt;145000,IF(G21&lt;165000,"⚠ AT RISK","🔴 OVER THRESHOLD"),"✓ Below")</f>
        <v>✓ Below</v>
      </c>
    </row>
    <row r="22" customFormat="false" ht="15" hidden="false" customHeight="true" outlineLevel="0" collapsed="false">
      <c r="A22" s="13"/>
      <c r="B22" s="13"/>
      <c r="C22" s="38"/>
      <c r="D22" s="38"/>
      <c r="E22" s="38"/>
      <c r="F22" s="38"/>
      <c r="G22" s="39" t="n">
        <f aca="false">IF(F22&gt;0,F22,IF(E22&gt;0,E22*1.33,IF(D22&gt;0,D22*2,IF(C22&gt;0,C22*4,0))))</f>
        <v>0</v>
      </c>
      <c r="H22" s="10" t="str">
        <f aca="false">IF(G22&lt;=145000,"Will Not Cross",IF(D22&gt;=145000,"Q1 or Q2",IF(E22&gt;=145000,"Q3","Q4")))</f>
        <v>Will Not Cross</v>
      </c>
      <c r="I22" s="34" t="str">
        <f aca="false">IF(G22&gt;145000,IF(G22&lt;165000,"⚠ AT RISK","🔴 OVER THRESHOLD"),"✓ Below")</f>
        <v>✓ Below</v>
      </c>
    </row>
    <row r="23" customFormat="false" ht="15" hidden="false" customHeight="true" outlineLevel="0" collapsed="false">
      <c r="A23" s="13"/>
      <c r="B23" s="13"/>
      <c r="C23" s="38"/>
      <c r="D23" s="38"/>
      <c r="E23" s="38"/>
      <c r="F23" s="38"/>
      <c r="G23" s="39" t="n">
        <f aca="false">IF(F23&gt;0,F23,IF(E23&gt;0,E23*1.33,IF(D23&gt;0,D23*2,IF(C23&gt;0,C23*4,0))))</f>
        <v>0</v>
      </c>
      <c r="H23" s="10" t="str">
        <f aca="false">IF(G23&lt;=145000,"Will Not Cross",IF(D23&gt;=145000,"Q1 or Q2",IF(E23&gt;=145000,"Q3","Q4")))</f>
        <v>Will Not Cross</v>
      </c>
      <c r="I23" s="34" t="str">
        <f aca="false">IF(G23&gt;145000,IF(G23&lt;165000,"⚠ AT RISK","🔴 OVER THRESHOLD"),"✓ Below")</f>
        <v>✓ Below</v>
      </c>
    </row>
    <row r="24" customFormat="false" ht="15" hidden="false" customHeight="true" outlineLevel="0" collapsed="false">
      <c r="A24" s="13"/>
      <c r="B24" s="13"/>
      <c r="C24" s="38"/>
      <c r="D24" s="38"/>
      <c r="E24" s="38"/>
      <c r="F24" s="38"/>
      <c r="G24" s="39" t="n">
        <f aca="false">IF(F24&gt;0,F24,IF(E24&gt;0,E24*1.33,IF(D24&gt;0,D24*2,IF(C24&gt;0,C24*4,0))))</f>
        <v>0</v>
      </c>
      <c r="H24" s="10" t="str">
        <f aca="false">IF(G24&lt;=145000,"Will Not Cross",IF(D24&gt;=145000,"Q1 or Q2",IF(E24&gt;=145000,"Q3","Q4")))</f>
        <v>Will Not Cross</v>
      </c>
      <c r="I24" s="34" t="str">
        <f aca="false">IF(G24&gt;145000,IF(G24&lt;165000,"⚠ AT RISK","🔴 OVER THRESHOLD"),"✓ Below")</f>
        <v>✓ Below</v>
      </c>
    </row>
    <row r="25" customFormat="false" ht="15" hidden="false" customHeight="true" outlineLevel="0" collapsed="false">
      <c r="A25" s="13"/>
      <c r="B25" s="13"/>
      <c r="C25" s="38"/>
      <c r="D25" s="38"/>
      <c r="E25" s="38"/>
      <c r="F25" s="38"/>
      <c r="G25" s="39" t="n">
        <f aca="false">IF(F25&gt;0,F25,IF(E25&gt;0,E25*1.33,IF(D25&gt;0,D25*2,IF(C25&gt;0,C25*4,0))))</f>
        <v>0</v>
      </c>
      <c r="H25" s="10" t="str">
        <f aca="false">IF(G25&lt;=145000,"Will Not Cross",IF(D25&gt;=145000,"Q1 or Q2",IF(E25&gt;=145000,"Q3","Q4")))</f>
        <v>Will Not Cross</v>
      </c>
      <c r="I25" s="34" t="str">
        <f aca="false">IF(G25&gt;145000,IF(G25&lt;165000,"⚠ AT RISK","🔴 OVER THRESHOLD"),"✓ Below")</f>
        <v>✓ Below</v>
      </c>
    </row>
    <row r="26" customFormat="false" ht="15" hidden="false" customHeight="true" outlineLevel="0" collapsed="false">
      <c r="A26" s="13"/>
      <c r="B26" s="13"/>
      <c r="C26" s="38"/>
      <c r="D26" s="38"/>
      <c r="E26" s="38"/>
      <c r="F26" s="38"/>
      <c r="G26" s="39" t="n">
        <f aca="false">IF(F26&gt;0,F26,IF(E26&gt;0,E26*1.33,IF(D26&gt;0,D26*2,IF(C26&gt;0,C26*4,0))))</f>
        <v>0</v>
      </c>
      <c r="H26" s="10" t="str">
        <f aca="false">IF(G26&lt;=145000,"Will Not Cross",IF(D26&gt;=145000,"Q1 or Q2",IF(E26&gt;=145000,"Q3","Q4")))</f>
        <v>Will Not Cross</v>
      </c>
      <c r="I26" s="34" t="str">
        <f aca="false">IF(G26&gt;145000,IF(G26&lt;165000,"⚠ AT RISK","🔴 OVER THRESHOLD"),"✓ Below")</f>
        <v>✓ Below</v>
      </c>
    </row>
    <row r="27" customFormat="false" ht="15" hidden="false" customHeight="true" outlineLevel="0" collapsed="false">
      <c r="A27" s="13"/>
      <c r="B27" s="13"/>
      <c r="C27" s="38"/>
      <c r="D27" s="38"/>
      <c r="E27" s="38"/>
      <c r="F27" s="38"/>
      <c r="G27" s="39" t="n">
        <f aca="false">IF(F27&gt;0,F27,IF(E27&gt;0,E27*1.33,IF(D27&gt;0,D27*2,IF(C27&gt;0,C27*4,0))))</f>
        <v>0</v>
      </c>
      <c r="H27" s="10" t="str">
        <f aca="false">IF(G27&lt;=145000,"Will Not Cross",IF(D27&gt;=145000,"Q1 or Q2",IF(E27&gt;=145000,"Q3","Q4")))</f>
        <v>Will Not Cross</v>
      </c>
      <c r="I27" s="34" t="str">
        <f aca="false">IF(G27&gt;145000,IF(G27&lt;165000,"⚠ AT RISK","🔴 OVER THRESHOLD"),"✓ Below")</f>
        <v>✓ Below</v>
      </c>
    </row>
    <row r="28" customFormat="false" ht="15" hidden="false" customHeight="true" outlineLevel="0" collapsed="false">
      <c r="A28" s="13"/>
      <c r="B28" s="13"/>
      <c r="C28" s="38"/>
      <c r="D28" s="38"/>
      <c r="E28" s="38"/>
      <c r="F28" s="38"/>
      <c r="G28" s="39" t="n">
        <f aca="false">IF(F28&gt;0,F28,IF(E28&gt;0,E28*1.33,IF(D28&gt;0,D28*2,IF(C28&gt;0,C28*4,0))))</f>
        <v>0</v>
      </c>
      <c r="H28" s="10" t="str">
        <f aca="false">IF(G28&lt;=145000,"Will Not Cross",IF(D28&gt;=145000,"Q1 or Q2",IF(E28&gt;=145000,"Q3","Q4")))</f>
        <v>Will Not Cross</v>
      </c>
      <c r="I28" s="34" t="str">
        <f aca="false">IF(G28&gt;145000,IF(G28&lt;165000,"⚠ AT RISK","🔴 OVER THRESHOLD"),"✓ Below")</f>
        <v>✓ Below</v>
      </c>
    </row>
    <row r="29" customFormat="false" ht="15" hidden="false" customHeight="true" outlineLevel="0" collapsed="false">
      <c r="A29" s="13"/>
      <c r="B29" s="13"/>
      <c r="C29" s="38"/>
      <c r="D29" s="38"/>
      <c r="E29" s="38"/>
      <c r="F29" s="38"/>
      <c r="G29" s="39" t="n">
        <f aca="false">IF(F29&gt;0,F29,IF(E29&gt;0,E29*1.33,IF(D29&gt;0,D29*2,IF(C29&gt;0,C29*4,0))))</f>
        <v>0</v>
      </c>
      <c r="H29" s="10" t="str">
        <f aca="false">IF(G29&lt;=145000,"Will Not Cross",IF(D29&gt;=145000,"Q1 or Q2",IF(E29&gt;=145000,"Q3","Q4")))</f>
        <v>Will Not Cross</v>
      </c>
      <c r="I29" s="34" t="str">
        <f aca="false">IF(G29&gt;145000,IF(G29&lt;165000,"⚠ AT RISK","🔴 OVER THRESHOLD"),"✓ Below")</f>
        <v>✓ Below</v>
      </c>
    </row>
    <row r="30" customFormat="false" ht="15" hidden="false" customHeight="true" outlineLevel="0" collapsed="false">
      <c r="A30" s="13"/>
      <c r="B30" s="13"/>
      <c r="C30" s="38"/>
      <c r="D30" s="38"/>
      <c r="E30" s="38"/>
      <c r="F30" s="38"/>
      <c r="G30" s="39" t="n">
        <f aca="false">IF(F30&gt;0,F30,IF(E30&gt;0,E30*1.33,IF(D30&gt;0,D30*2,IF(C30&gt;0,C30*4,0))))</f>
        <v>0</v>
      </c>
      <c r="H30" s="10" t="str">
        <f aca="false">IF(G30&lt;=145000,"Will Not Cross",IF(D30&gt;=145000,"Q1 or Q2",IF(E30&gt;=145000,"Q3","Q4")))</f>
        <v>Will Not Cross</v>
      </c>
      <c r="I30" s="34" t="str">
        <f aca="false">IF(G30&gt;145000,IF(G30&lt;165000,"⚠ AT RISK","🔴 OVER THRESHOLD"),"✓ Below")</f>
        <v>✓ Below</v>
      </c>
    </row>
    <row r="31" customFormat="false" ht="15" hidden="false" customHeight="true" outlineLevel="0" collapsed="false">
      <c r="A31" s="13"/>
      <c r="B31" s="13"/>
      <c r="C31" s="38"/>
      <c r="D31" s="38"/>
      <c r="E31" s="38"/>
      <c r="F31" s="38"/>
      <c r="G31" s="39" t="n">
        <f aca="false">IF(F31&gt;0,F31,IF(E31&gt;0,E31*1.33,IF(D31&gt;0,D31*2,IF(C31&gt;0,C31*4,0))))</f>
        <v>0</v>
      </c>
      <c r="H31" s="10" t="str">
        <f aca="false">IF(G31&lt;=145000,"Will Not Cross",IF(D31&gt;=145000,"Q1 or Q2",IF(E31&gt;=145000,"Q3","Q4")))</f>
        <v>Will Not Cross</v>
      </c>
      <c r="I31" s="34" t="str">
        <f aca="false">IF(G31&gt;145000,IF(G31&lt;165000,"⚠ AT RISK","🔴 OVER THRESHOLD"),"✓ Below")</f>
        <v>✓ Below</v>
      </c>
    </row>
    <row r="32" customFormat="false" ht="15" hidden="false" customHeight="true" outlineLevel="0" collapsed="false">
      <c r="A32" s="13"/>
      <c r="B32" s="13"/>
      <c r="C32" s="38"/>
      <c r="D32" s="38"/>
      <c r="E32" s="38"/>
      <c r="F32" s="38"/>
      <c r="G32" s="39" t="n">
        <f aca="false">IF(F32&gt;0,F32,IF(E32&gt;0,E32*1.33,IF(D32&gt;0,D32*2,IF(C32&gt;0,C32*4,0))))</f>
        <v>0</v>
      </c>
      <c r="H32" s="10" t="str">
        <f aca="false">IF(G32&lt;=145000,"Will Not Cross",IF(D32&gt;=145000,"Q1 or Q2",IF(E32&gt;=145000,"Q3","Q4")))</f>
        <v>Will Not Cross</v>
      </c>
      <c r="I32" s="34" t="str">
        <f aca="false">IF(G32&gt;145000,IF(G32&lt;165000,"⚠ AT RISK","🔴 OVER THRESHOLD"),"✓ Below")</f>
        <v>✓ Below</v>
      </c>
    </row>
    <row r="33" customFormat="false" ht="15" hidden="false" customHeight="true" outlineLevel="0" collapsed="false">
      <c r="A33" s="13"/>
      <c r="B33" s="13"/>
      <c r="C33" s="38"/>
      <c r="D33" s="38"/>
      <c r="E33" s="38"/>
      <c r="F33" s="38"/>
      <c r="G33" s="39" t="n">
        <f aca="false">IF(F33&gt;0,F33,IF(E33&gt;0,E33*1.33,IF(D33&gt;0,D33*2,IF(C33&gt;0,C33*4,0))))</f>
        <v>0</v>
      </c>
      <c r="H33" s="10" t="str">
        <f aca="false">IF(G33&lt;=145000,"Will Not Cross",IF(D33&gt;=145000,"Q1 or Q2",IF(E33&gt;=145000,"Q3","Q4")))</f>
        <v>Will Not Cross</v>
      </c>
      <c r="I33" s="34" t="str">
        <f aca="false">IF(G33&gt;145000,IF(G33&lt;165000,"⚠ AT RISK","🔴 OVER THRESHOLD"),"✓ Below")</f>
        <v>✓ Below</v>
      </c>
    </row>
    <row r="34" customFormat="false" ht="15" hidden="false" customHeight="true" outlineLevel="0" collapsed="false">
      <c r="A34" s="13"/>
      <c r="B34" s="13"/>
      <c r="C34" s="38"/>
      <c r="D34" s="38"/>
      <c r="E34" s="38"/>
      <c r="F34" s="38"/>
      <c r="G34" s="39" t="n">
        <f aca="false">IF(F34&gt;0,F34,IF(E34&gt;0,E34*1.33,IF(D34&gt;0,D34*2,IF(C34&gt;0,C34*4,0))))</f>
        <v>0</v>
      </c>
      <c r="H34" s="10" t="str">
        <f aca="false">IF(G34&lt;=145000,"Will Not Cross",IF(D34&gt;=145000,"Q1 or Q2",IF(E34&gt;=145000,"Q3","Q4")))</f>
        <v>Will Not Cross</v>
      </c>
      <c r="I34" s="34" t="str">
        <f aca="false">IF(G34&gt;145000,IF(G34&lt;165000,"⚠ AT RISK","🔴 OVER THRESHOLD"),"✓ Below")</f>
        <v>✓ Below</v>
      </c>
    </row>
    <row r="35" customFormat="false" ht="15" hidden="false" customHeight="true" outlineLevel="0" collapsed="false">
      <c r="A35" s="13"/>
      <c r="B35" s="13"/>
      <c r="C35" s="38"/>
      <c r="D35" s="38"/>
      <c r="E35" s="38"/>
      <c r="F35" s="38"/>
      <c r="G35" s="39" t="n">
        <f aca="false">IF(F35&gt;0,F35,IF(E35&gt;0,E35*1.33,IF(D35&gt;0,D35*2,IF(C35&gt;0,C35*4,0))))</f>
        <v>0</v>
      </c>
      <c r="H35" s="10" t="str">
        <f aca="false">IF(G35&lt;=145000,"Will Not Cross",IF(D35&gt;=145000,"Q1 or Q2",IF(E35&gt;=145000,"Q3","Q4")))</f>
        <v>Will Not Cross</v>
      </c>
      <c r="I35" s="34" t="str">
        <f aca="false">IF(G35&gt;145000,IF(G35&lt;165000,"⚠ AT RISK","🔴 OVER THRESHOLD"),"✓ Below")</f>
        <v>✓ Below</v>
      </c>
    </row>
    <row r="36" customFormat="false" ht="15" hidden="false" customHeight="true" outlineLevel="0" collapsed="false">
      <c r="A36" s="13"/>
      <c r="B36" s="13"/>
      <c r="C36" s="38"/>
      <c r="D36" s="38"/>
      <c r="E36" s="38"/>
      <c r="F36" s="38"/>
      <c r="G36" s="39" t="n">
        <f aca="false">IF(F36&gt;0,F36,IF(E36&gt;0,E36*1.33,IF(D36&gt;0,D36*2,IF(C36&gt;0,C36*4,0))))</f>
        <v>0</v>
      </c>
      <c r="H36" s="10" t="str">
        <f aca="false">IF(G36&lt;=145000,"Will Not Cross",IF(D36&gt;=145000,"Q1 or Q2",IF(E36&gt;=145000,"Q3","Q4")))</f>
        <v>Will Not Cross</v>
      </c>
      <c r="I36" s="34" t="str">
        <f aca="false">IF(G36&gt;145000,IF(G36&lt;165000,"⚠ AT RISK","🔴 OVER THRESHOLD"),"✓ Below")</f>
        <v>✓ Below</v>
      </c>
    </row>
    <row r="37" customFormat="false" ht="15" hidden="false" customHeight="true" outlineLevel="0" collapsed="false">
      <c r="A37" s="13"/>
      <c r="B37" s="13"/>
      <c r="C37" s="38"/>
      <c r="D37" s="38"/>
      <c r="E37" s="38"/>
      <c r="F37" s="38"/>
      <c r="G37" s="39" t="n">
        <f aca="false">IF(F37&gt;0,F37,IF(E37&gt;0,E37*1.33,IF(D37&gt;0,D37*2,IF(C37&gt;0,C37*4,0))))</f>
        <v>0</v>
      </c>
      <c r="H37" s="10" t="str">
        <f aca="false">IF(G37&lt;=145000,"Will Not Cross",IF(D37&gt;=145000,"Q1 or Q2",IF(E37&gt;=145000,"Q3","Q4")))</f>
        <v>Will Not Cross</v>
      </c>
      <c r="I37" s="34" t="str">
        <f aca="false">IF(G37&gt;145000,IF(G37&lt;165000,"⚠ AT RISK","🔴 OVER THRESHOLD"),"✓ Below")</f>
        <v>✓ Below</v>
      </c>
    </row>
    <row r="38" customFormat="false" ht="15" hidden="false" customHeight="true" outlineLevel="0" collapsed="false">
      <c r="A38" s="13"/>
      <c r="B38" s="13"/>
      <c r="C38" s="38"/>
      <c r="D38" s="38"/>
      <c r="E38" s="38"/>
      <c r="F38" s="38"/>
      <c r="G38" s="39" t="n">
        <f aca="false">IF(F38&gt;0,F38,IF(E38&gt;0,E38*1.33,IF(D38&gt;0,D38*2,IF(C38&gt;0,C38*4,0))))</f>
        <v>0</v>
      </c>
      <c r="H38" s="10" t="str">
        <f aca="false">IF(G38&lt;=145000,"Will Not Cross",IF(D38&gt;=145000,"Q1 or Q2",IF(E38&gt;=145000,"Q3","Q4")))</f>
        <v>Will Not Cross</v>
      </c>
      <c r="I38" s="34" t="str">
        <f aca="false">IF(G38&gt;145000,IF(G38&lt;165000,"⚠ AT RISK","🔴 OVER THRESHOLD"),"✓ Below")</f>
        <v>✓ Below</v>
      </c>
    </row>
    <row r="39" customFormat="false" ht="15" hidden="false" customHeight="true" outlineLevel="0" collapsed="false">
      <c r="A39" s="13"/>
      <c r="B39" s="13"/>
      <c r="C39" s="38"/>
      <c r="D39" s="38"/>
      <c r="E39" s="38"/>
      <c r="F39" s="38"/>
      <c r="G39" s="39" t="n">
        <f aca="false">IF(F39&gt;0,F39,IF(E39&gt;0,E39*1.33,IF(D39&gt;0,D39*2,IF(C39&gt;0,C39*4,0))))</f>
        <v>0</v>
      </c>
      <c r="H39" s="10" t="str">
        <f aca="false">IF(G39&lt;=145000,"Will Not Cross",IF(D39&gt;=145000,"Q1 or Q2",IF(E39&gt;=145000,"Q3","Q4")))</f>
        <v>Will Not Cross</v>
      </c>
      <c r="I39" s="34" t="str">
        <f aca="false">IF(G39&gt;145000,IF(G39&lt;165000,"⚠ AT RISK","🔴 OVER THRESHOLD"),"✓ Below")</f>
        <v>✓ Below</v>
      </c>
    </row>
    <row r="40" customFormat="false" ht="15" hidden="false" customHeight="true" outlineLevel="0" collapsed="false">
      <c r="A40" s="13"/>
      <c r="B40" s="13"/>
      <c r="C40" s="38"/>
      <c r="D40" s="38"/>
      <c r="E40" s="38"/>
      <c r="F40" s="38"/>
      <c r="G40" s="39" t="n">
        <f aca="false">IF(F40&gt;0,F40,IF(E40&gt;0,E40*1.33,IF(D40&gt;0,D40*2,IF(C40&gt;0,C40*4,0))))</f>
        <v>0</v>
      </c>
      <c r="H40" s="10" t="str">
        <f aca="false">IF(G40&lt;=145000,"Will Not Cross",IF(D40&gt;=145000,"Q1 or Q2",IF(E40&gt;=145000,"Q3","Q4")))</f>
        <v>Will Not Cross</v>
      </c>
      <c r="I40" s="34" t="str">
        <f aca="false">IF(G40&gt;145000,IF(G40&lt;165000,"⚠ AT RISK","🔴 OVER THRESHOLD"),"✓ Below")</f>
        <v>✓ Below</v>
      </c>
    </row>
    <row r="41" customFormat="false" ht="15" hidden="false" customHeight="true" outlineLevel="0" collapsed="false">
      <c r="A41" s="13"/>
      <c r="B41" s="13"/>
      <c r="C41" s="38"/>
      <c r="D41" s="38"/>
      <c r="E41" s="38"/>
      <c r="F41" s="38"/>
      <c r="G41" s="39" t="n">
        <f aca="false">IF(F41&gt;0,F41,IF(E41&gt;0,E41*1.33,IF(D41&gt;0,D41*2,IF(C41&gt;0,C41*4,0))))</f>
        <v>0</v>
      </c>
      <c r="H41" s="10" t="str">
        <f aca="false">IF(G41&lt;=145000,"Will Not Cross",IF(D41&gt;=145000,"Q1 or Q2",IF(E41&gt;=145000,"Q3","Q4")))</f>
        <v>Will Not Cross</v>
      </c>
      <c r="I41" s="34" t="str">
        <f aca="false">IF(G41&gt;145000,IF(G41&lt;165000,"⚠ AT RISK","🔴 OVER THRESHOLD"),"✓ Below")</f>
        <v>✓ Below</v>
      </c>
    </row>
    <row r="42" customFormat="false" ht="15" hidden="false" customHeight="true" outlineLevel="0" collapsed="false">
      <c r="A42" s="13"/>
      <c r="B42" s="13"/>
      <c r="C42" s="38"/>
      <c r="D42" s="38"/>
      <c r="E42" s="38"/>
      <c r="F42" s="38"/>
      <c r="G42" s="39" t="n">
        <f aca="false">IF(F42&gt;0,F42,IF(E42&gt;0,E42*1.33,IF(D42&gt;0,D42*2,IF(C42&gt;0,C42*4,0))))</f>
        <v>0</v>
      </c>
      <c r="H42" s="10" t="str">
        <f aca="false">IF(G42&lt;=145000,"Will Not Cross",IF(D42&gt;=145000,"Q1 or Q2",IF(E42&gt;=145000,"Q3","Q4")))</f>
        <v>Will Not Cross</v>
      </c>
      <c r="I42" s="34" t="str">
        <f aca="false">IF(G42&gt;145000,IF(G42&lt;165000,"⚠ AT RISK","🔴 OVER THRESHOLD"),"✓ Below")</f>
        <v>✓ Below</v>
      </c>
    </row>
    <row r="43" customFormat="false" ht="15" hidden="false" customHeight="true" outlineLevel="0" collapsed="false">
      <c r="A43" s="13"/>
      <c r="B43" s="13"/>
      <c r="C43" s="38"/>
      <c r="D43" s="38"/>
      <c r="E43" s="38"/>
      <c r="F43" s="38"/>
      <c r="G43" s="39" t="n">
        <f aca="false">IF(F43&gt;0,F43,IF(E43&gt;0,E43*1.33,IF(D43&gt;0,D43*2,IF(C43&gt;0,C43*4,0))))</f>
        <v>0</v>
      </c>
      <c r="H43" s="10" t="str">
        <f aca="false">IF(G43&lt;=145000,"Will Not Cross",IF(D43&gt;=145000,"Q1 or Q2",IF(E43&gt;=145000,"Q3","Q4")))</f>
        <v>Will Not Cross</v>
      </c>
      <c r="I43" s="34" t="str">
        <f aca="false">IF(G43&gt;145000,IF(G43&lt;165000,"⚠ AT RISK","🔴 OVER THRESHOLD"),"✓ Below")</f>
        <v>✓ Below</v>
      </c>
    </row>
    <row r="44" customFormat="false" ht="15" hidden="false" customHeight="true" outlineLevel="0" collapsed="false">
      <c r="A44" s="13"/>
      <c r="B44" s="13"/>
      <c r="C44" s="38"/>
      <c r="D44" s="38"/>
      <c r="E44" s="38"/>
      <c r="F44" s="38"/>
      <c r="G44" s="39" t="n">
        <f aca="false">IF(F44&gt;0,F44,IF(E44&gt;0,E44*1.33,IF(D44&gt;0,D44*2,IF(C44&gt;0,C44*4,0))))</f>
        <v>0</v>
      </c>
      <c r="H44" s="10" t="str">
        <f aca="false">IF(G44&lt;=145000,"Will Not Cross",IF(D44&gt;=145000,"Q1 or Q2",IF(E44&gt;=145000,"Q3","Q4")))</f>
        <v>Will Not Cross</v>
      </c>
      <c r="I44" s="34" t="str">
        <f aca="false">IF(G44&gt;145000,IF(G44&lt;165000,"⚠ AT RISK","🔴 OVER THRESHOLD"),"✓ Below")</f>
        <v>✓ Below</v>
      </c>
    </row>
    <row r="45" customFormat="false" ht="15" hidden="false" customHeight="true" outlineLevel="0" collapsed="false">
      <c r="A45" s="13"/>
      <c r="B45" s="13"/>
      <c r="C45" s="38"/>
      <c r="D45" s="38"/>
      <c r="E45" s="38"/>
      <c r="F45" s="38"/>
      <c r="G45" s="39" t="n">
        <f aca="false">IF(F45&gt;0,F45,IF(E45&gt;0,E45*1.33,IF(D45&gt;0,D45*2,IF(C45&gt;0,C45*4,0))))</f>
        <v>0</v>
      </c>
      <c r="H45" s="10" t="str">
        <f aca="false">IF(G45&lt;=145000,"Will Not Cross",IF(D45&gt;=145000,"Q1 or Q2",IF(E45&gt;=145000,"Q3","Q4")))</f>
        <v>Will Not Cross</v>
      </c>
      <c r="I45" s="34" t="str">
        <f aca="false">IF(G45&gt;145000,IF(G45&lt;165000,"⚠ AT RISK","🔴 OVER THRESHOLD"),"✓ Below")</f>
        <v>✓ Below</v>
      </c>
    </row>
    <row r="46" customFormat="false" ht="15" hidden="false" customHeight="true" outlineLevel="0" collapsed="false">
      <c r="A46" s="13"/>
      <c r="B46" s="13"/>
      <c r="C46" s="38"/>
      <c r="D46" s="38"/>
      <c r="E46" s="38"/>
      <c r="F46" s="38"/>
      <c r="G46" s="39" t="n">
        <f aca="false">IF(F46&gt;0,F46,IF(E46&gt;0,E46*1.33,IF(D46&gt;0,D46*2,IF(C46&gt;0,C46*4,0))))</f>
        <v>0</v>
      </c>
      <c r="H46" s="10" t="str">
        <f aca="false">IF(G46&lt;=145000,"Will Not Cross",IF(D46&gt;=145000,"Q1 or Q2",IF(E46&gt;=145000,"Q3","Q4")))</f>
        <v>Will Not Cross</v>
      </c>
      <c r="I46" s="34" t="str">
        <f aca="false">IF(G46&gt;145000,IF(G46&lt;165000,"⚠ AT RISK","🔴 OVER THRESHOLD"),"✓ Below")</f>
        <v>✓ Below</v>
      </c>
    </row>
    <row r="47" customFormat="false" ht="15" hidden="false" customHeight="true" outlineLevel="0" collapsed="false">
      <c r="A47" s="13"/>
      <c r="B47" s="13"/>
      <c r="C47" s="38"/>
      <c r="D47" s="38"/>
      <c r="E47" s="38"/>
      <c r="F47" s="38"/>
      <c r="G47" s="39" t="n">
        <f aca="false">IF(F47&gt;0,F47,IF(E47&gt;0,E47*1.33,IF(D47&gt;0,D47*2,IF(C47&gt;0,C47*4,0))))</f>
        <v>0</v>
      </c>
      <c r="H47" s="10" t="str">
        <f aca="false">IF(G47&lt;=145000,"Will Not Cross",IF(D47&gt;=145000,"Q1 or Q2",IF(E47&gt;=145000,"Q3","Q4")))</f>
        <v>Will Not Cross</v>
      </c>
      <c r="I47" s="34" t="str">
        <f aca="false">IF(G47&gt;145000,IF(G47&lt;165000,"⚠ AT RISK","🔴 OVER THRESHOLD"),"✓ Below")</f>
        <v>✓ Below</v>
      </c>
    </row>
    <row r="48" customFormat="false" ht="15" hidden="false" customHeight="true" outlineLevel="0" collapsed="false">
      <c r="A48" s="13"/>
      <c r="B48" s="13"/>
      <c r="C48" s="38"/>
      <c r="D48" s="38"/>
      <c r="E48" s="38"/>
      <c r="F48" s="38"/>
      <c r="G48" s="39" t="n">
        <f aca="false">IF(F48&gt;0,F48,IF(E48&gt;0,E48*1.33,IF(D48&gt;0,D48*2,IF(C48&gt;0,C48*4,0))))</f>
        <v>0</v>
      </c>
      <c r="H48" s="10" t="str">
        <f aca="false">IF(G48&lt;=145000,"Will Not Cross",IF(D48&gt;=145000,"Q1 or Q2",IF(E48&gt;=145000,"Q3","Q4")))</f>
        <v>Will Not Cross</v>
      </c>
      <c r="I48" s="34" t="str">
        <f aca="false">IF(G48&gt;145000,IF(G48&lt;165000,"⚠ AT RISK","🔴 OVER THRESHOLD"),"✓ Below")</f>
        <v>✓ Below</v>
      </c>
    </row>
    <row r="49" customFormat="false" ht="15" hidden="false" customHeight="true" outlineLevel="0" collapsed="false">
      <c r="A49" s="13"/>
      <c r="B49" s="13"/>
      <c r="C49" s="38"/>
      <c r="D49" s="38"/>
      <c r="E49" s="38"/>
      <c r="F49" s="38"/>
      <c r="G49" s="39" t="n">
        <f aca="false">IF(F49&gt;0,F49,IF(E49&gt;0,E49*1.33,IF(D49&gt;0,D49*2,IF(C49&gt;0,C49*4,0))))</f>
        <v>0</v>
      </c>
      <c r="H49" s="10" t="str">
        <f aca="false">IF(G49&lt;=145000,"Will Not Cross",IF(D49&gt;=145000,"Q1 or Q2",IF(E49&gt;=145000,"Q3","Q4")))</f>
        <v>Will Not Cross</v>
      </c>
      <c r="I49" s="34" t="str">
        <f aca="false">IF(G49&gt;145000,IF(G49&lt;165000,"⚠ AT RISK","🔴 OVER THRESHOLD"),"✓ Below")</f>
        <v>✓ Below</v>
      </c>
    </row>
    <row r="50" customFormat="false" ht="15" hidden="false" customHeight="true" outlineLevel="0" collapsed="false">
      <c r="A50" s="13"/>
      <c r="B50" s="13"/>
      <c r="C50" s="38"/>
      <c r="D50" s="38"/>
      <c r="E50" s="38"/>
      <c r="F50" s="38"/>
      <c r="G50" s="39" t="n">
        <f aca="false">IF(F50&gt;0,F50,IF(E50&gt;0,E50*1.33,IF(D50&gt;0,D50*2,IF(C50&gt;0,C50*4,0))))</f>
        <v>0</v>
      </c>
      <c r="H50" s="10" t="str">
        <f aca="false">IF(G50&lt;=145000,"Will Not Cross",IF(D50&gt;=145000,"Q1 or Q2",IF(E50&gt;=145000,"Q3","Q4")))</f>
        <v>Will Not Cross</v>
      </c>
      <c r="I50" s="34" t="str">
        <f aca="false">IF(G50&gt;145000,IF(G50&lt;165000,"⚠ AT RISK","🔴 OVER THRESHOLD"),"✓ Below")</f>
        <v>✓ Below</v>
      </c>
    </row>
    <row r="51" customFormat="false" ht="15" hidden="false" customHeight="true" outlineLevel="0" collapsed="false">
      <c r="A51" s="13"/>
      <c r="B51" s="13"/>
      <c r="C51" s="38"/>
      <c r="D51" s="38"/>
      <c r="E51" s="38"/>
      <c r="F51" s="38"/>
      <c r="G51" s="39" t="n">
        <f aca="false">IF(F51&gt;0,F51,IF(E51&gt;0,E51*1.33,IF(D51&gt;0,D51*2,IF(C51&gt;0,C51*4,0))))</f>
        <v>0</v>
      </c>
      <c r="H51" s="10" t="str">
        <f aca="false">IF(G51&lt;=145000,"Will Not Cross",IF(D51&gt;=145000,"Q1 or Q2",IF(E51&gt;=145000,"Q3","Q4")))</f>
        <v>Will Not Cross</v>
      </c>
      <c r="I51" s="34" t="str">
        <f aca="false">IF(G51&gt;145000,IF(G51&lt;165000,"⚠ AT RISK","🔴 OVER THRESHOLD"),"✓ Below")</f>
        <v>✓ Below</v>
      </c>
    </row>
    <row r="52" customFormat="false" ht="15" hidden="false" customHeight="true" outlineLevel="0" collapsed="false">
      <c r="A52" s="13"/>
      <c r="B52" s="13"/>
      <c r="C52" s="38"/>
      <c r="D52" s="38"/>
      <c r="E52" s="38"/>
      <c r="F52" s="38"/>
      <c r="G52" s="39" t="n">
        <f aca="false">IF(F52&gt;0,F52,IF(E52&gt;0,E52*1.33,IF(D52&gt;0,D52*2,IF(C52&gt;0,C52*4,0))))</f>
        <v>0</v>
      </c>
      <c r="H52" s="10" t="str">
        <f aca="false">IF(G52&lt;=145000,"Will Not Cross",IF(D52&gt;=145000,"Q1 or Q2",IF(E52&gt;=145000,"Q3","Q4")))</f>
        <v>Will Not Cross</v>
      </c>
      <c r="I52" s="34" t="str">
        <f aca="false">IF(G52&gt;145000,IF(G52&lt;165000,"⚠ AT RISK","🔴 OVER THRESHOLD"),"✓ Below")</f>
        <v>✓ Below</v>
      </c>
    </row>
    <row r="53" customFormat="false" ht="15" hidden="false" customHeight="true" outlineLevel="0" collapsed="false">
      <c r="A53" s="13"/>
      <c r="B53" s="13"/>
      <c r="C53" s="38"/>
      <c r="D53" s="38"/>
      <c r="E53" s="38"/>
      <c r="F53" s="38"/>
      <c r="G53" s="39" t="n">
        <f aca="false">IF(F53&gt;0,F53,IF(E53&gt;0,E53*1.33,IF(D53&gt;0,D53*2,IF(C53&gt;0,C53*4,0))))</f>
        <v>0</v>
      </c>
      <c r="H53" s="10" t="str">
        <f aca="false">IF(G53&lt;=145000,"Will Not Cross",IF(D53&gt;=145000,"Q1 or Q2",IF(E53&gt;=145000,"Q3","Q4")))</f>
        <v>Will Not Cross</v>
      </c>
      <c r="I53" s="34" t="str">
        <f aca="false">IF(G53&gt;145000,IF(G53&lt;165000,"⚠ AT RISK","🔴 OVER THRESHOLD"),"✓ Below")</f>
        <v>✓ Below</v>
      </c>
    </row>
    <row r="54" customFormat="false" ht="15" hidden="false" customHeight="true" outlineLevel="0" collapsed="false">
      <c r="A54" s="13"/>
      <c r="B54" s="13"/>
      <c r="C54" s="38"/>
      <c r="D54" s="38"/>
      <c r="E54" s="38"/>
      <c r="F54" s="38"/>
      <c r="G54" s="39" t="n">
        <f aca="false">IF(F54&gt;0,F54,IF(E54&gt;0,E54*1.33,IF(D54&gt;0,D54*2,IF(C54&gt;0,C54*4,0))))</f>
        <v>0</v>
      </c>
      <c r="H54" s="10" t="str">
        <f aca="false">IF(G54&lt;=145000,"Will Not Cross",IF(D54&gt;=145000,"Q1 or Q2",IF(E54&gt;=145000,"Q3","Q4")))</f>
        <v>Will Not Cross</v>
      </c>
      <c r="I54" s="34" t="str">
        <f aca="false">IF(G54&gt;145000,IF(G54&lt;165000,"⚠ AT RISK","🔴 OVER THRESHOLD"),"✓ Below")</f>
        <v>✓ Below</v>
      </c>
    </row>
    <row r="55" customFormat="false" ht="15" hidden="false" customHeight="true" outlineLevel="0" collapsed="false">
      <c r="A55" s="13"/>
      <c r="B55" s="13"/>
      <c r="C55" s="38"/>
      <c r="D55" s="38"/>
      <c r="E55" s="38"/>
      <c r="F55" s="38"/>
      <c r="G55" s="39" t="n">
        <f aca="false">IF(F55&gt;0,F55,IF(E55&gt;0,E55*1.33,IF(D55&gt;0,D55*2,IF(C55&gt;0,C55*4,0))))</f>
        <v>0</v>
      </c>
      <c r="H55" s="10" t="str">
        <f aca="false">IF(G55&lt;=145000,"Will Not Cross",IF(D55&gt;=145000,"Q1 or Q2",IF(E55&gt;=145000,"Q3","Q4")))</f>
        <v>Will Not Cross</v>
      </c>
      <c r="I55" s="34" t="str">
        <f aca="false">IF(G55&gt;145000,IF(G55&lt;165000,"⚠ AT RISK","🔴 OVER THRESHOLD"),"✓ Below")</f>
        <v>✓ Below</v>
      </c>
    </row>
    <row r="56" customFormat="false" ht="15" hidden="false" customHeight="true" outlineLevel="0" collapsed="false">
      <c r="A56" s="13"/>
      <c r="B56" s="13"/>
      <c r="C56" s="38"/>
      <c r="D56" s="38"/>
      <c r="E56" s="38"/>
      <c r="F56" s="38"/>
      <c r="G56" s="39" t="n">
        <f aca="false">IF(F56&gt;0,F56,IF(E56&gt;0,E56*1.33,IF(D56&gt;0,D56*2,IF(C56&gt;0,C56*4,0))))</f>
        <v>0</v>
      </c>
      <c r="H56" s="10" t="str">
        <f aca="false">IF(G56&lt;=145000,"Will Not Cross",IF(D56&gt;=145000,"Q1 or Q2",IF(E56&gt;=145000,"Q3","Q4")))</f>
        <v>Will Not Cross</v>
      </c>
      <c r="I56" s="34" t="str">
        <f aca="false">IF(G56&gt;145000,IF(G56&lt;165000,"⚠ AT RISK","🔴 OVER THRESHOLD"),"✓ Below")</f>
        <v>✓ Below</v>
      </c>
    </row>
    <row r="57" customFormat="false" ht="15" hidden="false" customHeight="true" outlineLevel="0" collapsed="false">
      <c r="A57" s="13"/>
      <c r="B57" s="13"/>
      <c r="C57" s="38"/>
      <c r="D57" s="38"/>
      <c r="E57" s="38"/>
      <c r="F57" s="38"/>
      <c r="G57" s="39" t="n">
        <f aca="false">IF(F57&gt;0,F57,IF(E57&gt;0,E57*1.33,IF(D57&gt;0,D57*2,IF(C57&gt;0,C57*4,0))))</f>
        <v>0</v>
      </c>
      <c r="H57" s="10" t="str">
        <f aca="false">IF(G57&lt;=145000,"Will Not Cross",IF(D57&gt;=145000,"Q1 or Q2",IF(E57&gt;=145000,"Q3","Q4")))</f>
        <v>Will Not Cross</v>
      </c>
      <c r="I57" s="34" t="str">
        <f aca="false">IF(G57&gt;145000,IF(G57&lt;165000,"⚠ AT RISK","🔴 OVER THRESHOLD"),"✓ Below")</f>
        <v>✓ Below</v>
      </c>
    </row>
    <row r="58" customFormat="false" ht="15" hidden="false" customHeight="true" outlineLevel="0" collapsed="false">
      <c r="A58" s="13"/>
      <c r="B58" s="13"/>
      <c r="C58" s="38"/>
      <c r="D58" s="38"/>
      <c r="E58" s="38"/>
      <c r="F58" s="38"/>
      <c r="G58" s="39" t="n">
        <f aca="false">IF(F58&gt;0,F58,IF(E58&gt;0,E58*1.33,IF(D58&gt;0,D58*2,IF(C58&gt;0,C58*4,0))))</f>
        <v>0</v>
      </c>
      <c r="H58" s="10" t="str">
        <f aca="false">IF(G58&lt;=145000,"Will Not Cross",IF(D58&gt;=145000,"Q1 or Q2",IF(E58&gt;=145000,"Q3","Q4")))</f>
        <v>Will Not Cross</v>
      </c>
      <c r="I58" s="34" t="str">
        <f aca="false">IF(G58&gt;145000,IF(G58&lt;165000,"⚠ AT RISK","🔴 OVER THRESHOLD"),"✓ Below")</f>
        <v>✓ Below</v>
      </c>
    </row>
    <row r="59" customFormat="false" ht="15" hidden="false" customHeight="true" outlineLevel="0" collapsed="false">
      <c r="A59" s="13"/>
      <c r="B59" s="13"/>
      <c r="C59" s="38"/>
      <c r="D59" s="38"/>
      <c r="E59" s="38"/>
      <c r="F59" s="38"/>
      <c r="G59" s="39" t="n">
        <f aca="false">IF(F59&gt;0,F59,IF(E59&gt;0,E59*1.33,IF(D59&gt;0,D59*2,IF(C59&gt;0,C59*4,0))))</f>
        <v>0</v>
      </c>
      <c r="H59" s="10" t="str">
        <f aca="false">IF(G59&lt;=145000,"Will Not Cross",IF(D59&gt;=145000,"Q1 or Q2",IF(E59&gt;=145000,"Q3","Q4")))</f>
        <v>Will Not Cross</v>
      </c>
      <c r="I59" s="34" t="str">
        <f aca="false">IF(G59&gt;145000,IF(G59&lt;165000,"⚠ AT RISK","🔴 OVER THRESHOLD"),"✓ Below")</f>
        <v>✓ Below</v>
      </c>
    </row>
    <row r="60" customFormat="false" ht="15" hidden="false" customHeight="true" outlineLevel="0" collapsed="false">
      <c r="A60" s="13"/>
      <c r="B60" s="13"/>
      <c r="C60" s="38"/>
      <c r="D60" s="38"/>
      <c r="E60" s="38"/>
      <c r="F60" s="38"/>
      <c r="G60" s="39" t="n">
        <f aca="false">IF(F60&gt;0,F60,IF(E60&gt;0,E60*1.33,IF(D60&gt;0,D60*2,IF(C60&gt;0,C60*4,0))))</f>
        <v>0</v>
      </c>
      <c r="H60" s="10" t="str">
        <f aca="false">IF(G60&lt;=145000,"Will Not Cross",IF(D60&gt;=145000,"Q1 or Q2",IF(E60&gt;=145000,"Q3","Q4")))</f>
        <v>Will Not Cross</v>
      </c>
      <c r="I60" s="34" t="str">
        <f aca="false">IF(G60&gt;145000,IF(G60&lt;165000,"⚠ AT RISK","🔴 OVER THRESHOLD"),"✓ Below")</f>
        <v>✓ Below</v>
      </c>
    </row>
    <row r="61" customFormat="false" ht="15" hidden="false" customHeight="true" outlineLevel="0" collapsed="false">
      <c r="A61" s="13"/>
      <c r="B61" s="13"/>
      <c r="C61" s="38"/>
      <c r="D61" s="38"/>
      <c r="E61" s="38"/>
      <c r="F61" s="38"/>
      <c r="G61" s="39" t="n">
        <f aca="false">IF(F61&gt;0,F61,IF(E61&gt;0,E61*1.33,IF(D61&gt;0,D61*2,IF(C61&gt;0,C61*4,0))))</f>
        <v>0</v>
      </c>
      <c r="H61" s="10" t="str">
        <f aca="false">IF(G61&lt;=145000,"Will Not Cross",IF(D61&gt;=145000,"Q1 or Q2",IF(E61&gt;=145000,"Q3","Q4")))</f>
        <v>Will Not Cross</v>
      </c>
      <c r="I61" s="34" t="str">
        <f aca="false">IF(G61&gt;145000,IF(G61&lt;165000,"⚠ AT RISK","🔴 OVER THRESHOLD"),"✓ Below")</f>
        <v>✓ Below</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6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20"/>
    <col collapsed="false" customWidth="true" hidden="false" outlineLevel="0" max="4" min="3" style="1" width="14"/>
    <col collapsed="false" customWidth="true" hidden="false" outlineLevel="0" max="5" min="5" style="1" width="10"/>
    <col collapsed="false" customWidth="true" hidden="false" outlineLevel="0" max="6" min="6" style="1" width="14"/>
    <col collapsed="false" customWidth="true" hidden="false" outlineLevel="0" max="7" min="7" style="1" width="10"/>
    <col collapsed="false" customWidth="true" hidden="false" outlineLevel="0" max="8" min="8" style="1" width="14"/>
    <col collapsed="false" customWidth="true" hidden="false" outlineLevel="0" max="9" min="9" style="1" width="10"/>
  </cols>
  <sheetData>
    <row r="1" customFormat="false" ht="19.5" hidden="false" customHeight="true" outlineLevel="0" collapsed="false">
      <c r="A1" s="2" t="s">
        <v>120</v>
      </c>
    </row>
    <row r="2" customFormat="false" ht="15" hidden="false" customHeight="true" outlineLevel="0" collapsed="false">
      <c r="A2" s="3" t="s">
        <v>121</v>
      </c>
    </row>
    <row r="4" customFormat="false" ht="15" hidden="false" customHeight="true" outlineLevel="0" collapsed="false">
      <c r="A4" s="5" t="s">
        <v>122</v>
      </c>
    </row>
    <row r="6" customFormat="false" ht="15" hidden="false" customHeight="true" outlineLevel="0" collapsed="false">
      <c r="A6" s="10" t="s">
        <v>123</v>
      </c>
      <c r="B6" s="55" t="n">
        <v>0.03</v>
      </c>
    </row>
    <row r="7" customFormat="false" ht="15" hidden="false" customHeight="true" outlineLevel="0" collapsed="false">
      <c r="A7" s="10" t="s">
        <v>124</v>
      </c>
      <c r="B7" s="38" t="n">
        <v>145000</v>
      </c>
    </row>
    <row r="8" customFormat="false" ht="15" hidden="false" customHeight="true" outlineLevel="0" collapsed="false">
      <c r="A8" s="10" t="s">
        <v>125</v>
      </c>
      <c r="B8" s="38" t="n">
        <v>150000</v>
      </c>
    </row>
    <row r="9" customFormat="false" ht="15" hidden="false" customHeight="true" outlineLevel="0" collapsed="false">
      <c r="A9" s="10" t="s">
        <v>126</v>
      </c>
      <c r="B9" s="38" t="n">
        <v>154000</v>
      </c>
    </row>
    <row r="10" customFormat="false" ht="15" hidden="false" customHeight="true" outlineLevel="0" collapsed="false">
      <c r="A10" s="10" t="s">
        <v>127</v>
      </c>
      <c r="B10" s="38" t="n">
        <v>7500</v>
      </c>
    </row>
    <row r="11" customFormat="false" ht="15" hidden="false" customHeight="true" outlineLevel="0" collapsed="false">
      <c r="A11" s="10" t="s">
        <v>128</v>
      </c>
      <c r="B11" s="38" t="n">
        <v>11250</v>
      </c>
    </row>
    <row r="12" customFormat="false" ht="15" hidden="false" customHeight="true" outlineLevel="0" collapsed="false">
      <c r="A12" s="10" t="s">
        <v>129</v>
      </c>
      <c r="B12" s="38" t="n">
        <v>8000</v>
      </c>
    </row>
    <row r="13" customFormat="false" ht="15" hidden="false" customHeight="true" outlineLevel="0" collapsed="false">
      <c r="A13" s="1" t="s">
        <v>130</v>
      </c>
      <c r="B13" s="1" t="n">
        <v>11500</v>
      </c>
    </row>
    <row r="14" customFormat="false" ht="15" hidden="false" customHeight="true" outlineLevel="0" collapsed="false">
      <c r="A14" s="5" t="s">
        <v>131</v>
      </c>
      <c r="B14" s="1" t="n">
        <v>8000</v>
      </c>
    </row>
    <row r="15" customFormat="false" ht="15" hidden="false" customHeight="true" outlineLevel="0" collapsed="false">
      <c r="A15" s="1" t="s">
        <v>132</v>
      </c>
      <c r="B15" s="1" t="n">
        <v>11500</v>
      </c>
    </row>
    <row r="16" customFormat="false" ht="23.25" hidden="false" customHeight="true" outlineLevel="0" collapsed="false">
      <c r="A16" s="36" t="s">
        <v>62</v>
      </c>
      <c r="B16" s="36" t="s">
        <v>111</v>
      </c>
      <c r="C16" s="36" t="s">
        <v>66</v>
      </c>
      <c r="D16" s="36" t="s">
        <v>133</v>
      </c>
      <c r="E16" s="36" t="s">
        <v>134</v>
      </c>
      <c r="F16" s="36" t="s">
        <v>135</v>
      </c>
      <c r="G16" s="36" t="s">
        <v>136</v>
      </c>
      <c r="H16" s="36" t="s">
        <v>137</v>
      </c>
      <c r="I16" s="36" t="s">
        <v>138</v>
      </c>
    </row>
    <row r="17" customFormat="false" ht="15" hidden="false" customHeight="true" outlineLevel="0" collapsed="false">
      <c r="A17" s="13" t="s">
        <v>73</v>
      </c>
      <c r="B17" s="13" t="s">
        <v>119</v>
      </c>
      <c r="C17" s="38" t="n">
        <v>175000</v>
      </c>
      <c r="D17" s="39" t="n">
        <f aca="false">C17*(1+$B$6)</f>
        <v>180250</v>
      </c>
      <c r="E17" s="51" t="str">
        <f aca="false">IF(D17&gt;$B$7,"YES","NO")</f>
        <v>YES</v>
      </c>
      <c r="F17" s="39" t="n">
        <f aca="false">D17*(1+$B$6)</f>
        <v>185657.5</v>
      </c>
      <c r="G17" s="51" t="str">
        <f aca="false">IF(F17&gt;$B$8,"YES","NO")</f>
        <v>YES</v>
      </c>
      <c r="H17" s="39" t="n">
        <f aca="false">F17*(1+$B$6)</f>
        <v>191227.225</v>
      </c>
      <c r="I17" s="51" t="str">
        <f aca="false">IF(H17&gt;$B$9,"YES","NO")</f>
        <v>YES</v>
      </c>
    </row>
    <row r="18" customFormat="false" ht="15" hidden="false" customHeight="true" outlineLevel="0" collapsed="false">
      <c r="A18" s="13"/>
      <c r="B18" s="13"/>
      <c r="C18" s="38"/>
      <c r="D18" s="39" t="n">
        <f aca="false">C18*(1+$B$6)</f>
        <v>0</v>
      </c>
      <c r="E18" s="51" t="str">
        <f aca="false">IF(D18&gt;$B$7,"YES","NO")</f>
        <v>NO</v>
      </c>
      <c r="F18" s="39" t="n">
        <f aca="false">D18*(1+$B$6)</f>
        <v>0</v>
      </c>
      <c r="G18" s="51" t="str">
        <f aca="false">IF(F18&gt;$B$8,"YES","NO")</f>
        <v>NO</v>
      </c>
      <c r="H18" s="39" t="n">
        <f aca="false">F18*(1+$B$6)</f>
        <v>0</v>
      </c>
      <c r="I18" s="51" t="str">
        <f aca="false">IF(H18&gt;$B$9,"YES","NO")</f>
        <v>NO</v>
      </c>
    </row>
    <row r="19" customFormat="false" ht="15" hidden="false" customHeight="true" outlineLevel="0" collapsed="false">
      <c r="A19" s="13"/>
      <c r="B19" s="13"/>
      <c r="C19" s="38"/>
      <c r="D19" s="39" t="n">
        <f aca="false">C19*(1+$B$6)</f>
        <v>0</v>
      </c>
      <c r="E19" s="51" t="str">
        <f aca="false">IF(D19&gt;$B$7,"YES","NO")</f>
        <v>NO</v>
      </c>
      <c r="F19" s="39" t="n">
        <f aca="false">D19*(1+$B$6)</f>
        <v>0</v>
      </c>
      <c r="G19" s="51" t="str">
        <f aca="false">IF(F19&gt;$B$8,"YES","NO")</f>
        <v>NO</v>
      </c>
      <c r="H19" s="39" t="n">
        <f aca="false">F19*(1+$B$6)</f>
        <v>0</v>
      </c>
      <c r="I19" s="51" t="str">
        <f aca="false">IF(H19&gt;$B$9,"YES","NO")</f>
        <v>NO</v>
      </c>
    </row>
    <row r="20" customFormat="false" ht="15" hidden="false" customHeight="true" outlineLevel="0" collapsed="false">
      <c r="A20" s="13"/>
      <c r="B20" s="13"/>
      <c r="C20" s="38"/>
      <c r="D20" s="39" t="n">
        <f aca="false">C20*(1+$B$6)</f>
        <v>0</v>
      </c>
      <c r="E20" s="51" t="str">
        <f aca="false">IF(D20&gt;$B$7,"YES","NO")</f>
        <v>NO</v>
      </c>
      <c r="F20" s="39" t="n">
        <f aca="false">D20*(1+$B$6)</f>
        <v>0</v>
      </c>
      <c r="G20" s="51" t="str">
        <f aca="false">IF(F20&gt;$B$8,"YES","NO")</f>
        <v>NO</v>
      </c>
      <c r="H20" s="39" t="n">
        <f aca="false">F20*(1+$B$6)</f>
        <v>0</v>
      </c>
      <c r="I20" s="51" t="str">
        <f aca="false">IF(H20&gt;$B$9,"YES","NO")</f>
        <v>NO</v>
      </c>
    </row>
    <row r="21" customFormat="false" ht="15" hidden="false" customHeight="true" outlineLevel="0" collapsed="false">
      <c r="A21" s="13"/>
      <c r="B21" s="13"/>
      <c r="C21" s="38"/>
      <c r="D21" s="39" t="n">
        <f aca="false">C21*(1+$B$6)</f>
        <v>0</v>
      </c>
      <c r="E21" s="51" t="str">
        <f aca="false">IF(D21&gt;$B$7,"YES","NO")</f>
        <v>NO</v>
      </c>
      <c r="F21" s="39" t="n">
        <f aca="false">D21*(1+$B$6)</f>
        <v>0</v>
      </c>
      <c r="G21" s="51" t="str">
        <f aca="false">IF(F21&gt;$B$8,"YES","NO")</f>
        <v>NO</v>
      </c>
      <c r="H21" s="39" t="n">
        <f aca="false">F21*(1+$B$6)</f>
        <v>0</v>
      </c>
      <c r="I21" s="51" t="str">
        <f aca="false">IF(H21&gt;$B$9,"YES","NO")</f>
        <v>NO</v>
      </c>
    </row>
    <row r="22" customFormat="false" ht="15" hidden="false" customHeight="true" outlineLevel="0" collapsed="false">
      <c r="A22" s="13"/>
      <c r="B22" s="13"/>
      <c r="C22" s="38"/>
      <c r="D22" s="39" t="n">
        <f aca="false">C22*(1+$B$6)</f>
        <v>0</v>
      </c>
      <c r="E22" s="51" t="str">
        <f aca="false">IF(D22&gt;$B$7,"YES","NO")</f>
        <v>NO</v>
      </c>
      <c r="F22" s="39" t="n">
        <f aca="false">D22*(1+$B$6)</f>
        <v>0</v>
      </c>
      <c r="G22" s="51" t="str">
        <f aca="false">IF(F22&gt;$B$8,"YES","NO")</f>
        <v>NO</v>
      </c>
      <c r="H22" s="39" t="n">
        <f aca="false">F22*(1+$B$6)</f>
        <v>0</v>
      </c>
      <c r="I22" s="51" t="str">
        <f aca="false">IF(H22&gt;$B$9,"YES","NO")</f>
        <v>NO</v>
      </c>
    </row>
    <row r="23" customFormat="false" ht="15" hidden="false" customHeight="true" outlineLevel="0" collapsed="false">
      <c r="A23" s="13"/>
      <c r="B23" s="13"/>
      <c r="C23" s="38"/>
      <c r="D23" s="39" t="n">
        <f aca="false">C23*(1+$B$6)</f>
        <v>0</v>
      </c>
      <c r="E23" s="51" t="str">
        <f aca="false">IF(D23&gt;$B$7,"YES","NO")</f>
        <v>NO</v>
      </c>
      <c r="F23" s="39" t="n">
        <f aca="false">D23*(1+$B$6)</f>
        <v>0</v>
      </c>
      <c r="G23" s="51" t="str">
        <f aca="false">IF(F23&gt;$B$8,"YES","NO")</f>
        <v>NO</v>
      </c>
      <c r="H23" s="39" t="n">
        <f aca="false">F23*(1+$B$6)</f>
        <v>0</v>
      </c>
      <c r="I23" s="51" t="str">
        <f aca="false">IF(H23&gt;$B$9,"YES","NO")</f>
        <v>NO</v>
      </c>
    </row>
    <row r="24" customFormat="false" ht="15" hidden="false" customHeight="true" outlineLevel="0" collapsed="false">
      <c r="A24" s="13"/>
      <c r="B24" s="13"/>
      <c r="C24" s="38"/>
      <c r="D24" s="39" t="n">
        <f aca="false">C24*(1+$B$6)</f>
        <v>0</v>
      </c>
      <c r="E24" s="51" t="str">
        <f aca="false">IF(D24&gt;$B$7,"YES","NO")</f>
        <v>NO</v>
      </c>
      <c r="F24" s="39" t="n">
        <f aca="false">D24*(1+$B$6)</f>
        <v>0</v>
      </c>
      <c r="G24" s="51" t="str">
        <f aca="false">IF(F24&gt;$B$8,"YES","NO")</f>
        <v>NO</v>
      </c>
      <c r="H24" s="39" t="n">
        <f aca="false">F24*(1+$B$6)</f>
        <v>0</v>
      </c>
      <c r="I24" s="51" t="str">
        <f aca="false">IF(H24&gt;$B$9,"YES","NO")</f>
        <v>NO</v>
      </c>
    </row>
    <row r="25" customFormat="false" ht="15" hidden="false" customHeight="true" outlineLevel="0" collapsed="false">
      <c r="A25" s="13"/>
      <c r="B25" s="13"/>
      <c r="C25" s="38"/>
      <c r="D25" s="39" t="n">
        <f aca="false">C25*(1+$B$6)</f>
        <v>0</v>
      </c>
      <c r="E25" s="51" t="str">
        <f aca="false">IF(D25&gt;$B$7,"YES","NO")</f>
        <v>NO</v>
      </c>
      <c r="F25" s="39" t="n">
        <f aca="false">D25*(1+$B$6)</f>
        <v>0</v>
      </c>
      <c r="G25" s="51" t="str">
        <f aca="false">IF(F25&gt;$B$8,"YES","NO")</f>
        <v>NO</v>
      </c>
      <c r="H25" s="39" t="n">
        <f aca="false">F25*(1+$B$6)</f>
        <v>0</v>
      </c>
      <c r="I25" s="51" t="str">
        <f aca="false">IF(H25&gt;$B$9,"YES","NO")</f>
        <v>NO</v>
      </c>
    </row>
    <row r="26" customFormat="false" ht="15" hidden="false" customHeight="true" outlineLevel="0" collapsed="false">
      <c r="A26" s="13"/>
      <c r="B26" s="13"/>
      <c r="C26" s="38"/>
      <c r="D26" s="39" t="n">
        <f aca="false">C26*(1+$B$6)</f>
        <v>0</v>
      </c>
      <c r="E26" s="51" t="str">
        <f aca="false">IF(D26&gt;$B$7,"YES","NO")</f>
        <v>NO</v>
      </c>
      <c r="F26" s="39" t="n">
        <f aca="false">D26*(1+$B$6)</f>
        <v>0</v>
      </c>
      <c r="G26" s="51" t="str">
        <f aca="false">IF(F26&gt;$B$8,"YES","NO")</f>
        <v>NO</v>
      </c>
      <c r="H26" s="39" t="n">
        <f aca="false">F26*(1+$B$6)</f>
        <v>0</v>
      </c>
      <c r="I26" s="51" t="str">
        <f aca="false">IF(H26&gt;$B$9,"YES","NO")</f>
        <v>NO</v>
      </c>
    </row>
    <row r="27" customFormat="false" ht="15" hidden="false" customHeight="true" outlineLevel="0" collapsed="false">
      <c r="A27" s="13"/>
      <c r="B27" s="13"/>
      <c r="C27" s="38"/>
      <c r="D27" s="39" t="n">
        <f aca="false">C27*(1+$B$6)</f>
        <v>0</v>
      </c>
      <c r="E27" s="51" t="str">
        <f aca="false">IF(D27&gt;$B$7,"YES","NO")</f>
        <v>NO</v>
      </c>
      <c r="F27" s="39" t="n">
        <f aca="false">D27*(1+$B$6)</f>
        <v>0</v>
      </c>
      <c r="G27" s="51" t="str">
        <f aca="false">IF(F27&gt;$B$8,"YES","NO")</f>
        <v>NO</v>
      </c>
      <c r="H27" s="39" t="n">
        <f aca="false">F27*(1+$B$6)</f>
        <v>0</v>
      </c>
      <c r="I27" s="51" t="str">
        <f aca="false">IF(H27&gt;$B$9,"YES","NO")</f>
        <v>NO</v>
      </c>
    </row>
    <row r="28" customFormat="false" ht="15" hidden="false" customHeight="true" outlineLevel="0" collapsed="false">
      <c r="A28" s="13"/>
      <c r="B28" s="13"/>
      <c r="C28" s="38"/>
      <c r="D28" s="39" t="n">
        <f aca="false">C28*(1+$B$6)</f>
        <v>0</v>
      </c>
      <c r="E28" s="51" t="str">
        <f aca="false">IF(D28&gt;$B$7,"YES","NO")</f>
        <v>NO</v>
      </c>
      <c r="F28" s="39" t="n">
        <f aca="false">D28*(1+$B$6)</f>
        <v>0</v>
      </c>
      <c r="G28" s="51" t="str">
        <f aca="false">IF(F28&gt;$B$8,"YES","NO")</f>
        <v>NO</v>
      </c>
      <c r="H28" s="39" t="n">
        <f aca="false">F28*(1+$B$6)</f>
        <v>0</v>
      </c>
      <c r="I28" s="51" t="str">
        <f aca="false">IF(H28&gt;$B$9,"YES","NO")</f>
        <v>NO</v>
      </c>
    </row>
    <row r="29" customFormat="false" ht="15" hidden="false" customHeight="true" outlineLevel="0" collapsed="false">
      <c r="A29" s="13"/>
      <c r="B29" s="13"/>
      <c r="C29" s="38"/>
      <c r="D29" s="39" t="n">
        <f aca="false">C29*(1+$B$6)</f>
        <v>0</v>
      </c>
      <c r="E29" s="51" t="str">
        <f aca="false">IF(D29&gt;$B$7,"YES","NO")</f>
        <v>NO</v>
      </c>
      <c r="F29" s="39" t="n">
        <f aca="false">D29*(1+$B$6)</f>
        <v>0</v>
      </c>
      <c r="G29" s="51" t="str">
        <f aca="false">IF(F29&gt;$B$8,"YES","NO")</f>
        <v>NO</v>
      </c>
      <c r="H29" s="39" t="n">
        <f aca="false">F29*(1+$B$6)</f>
        <v>0</v>
      </c>
      <c r="I29" s="51" t="str">
        <f aca="false">IF(H29&gt;$B$9,"YES","NO")</f>
        <v>NO</v>
      </c>
    </row>
    <row r="30" customFormat="false" ht="15" hidden="false" customHeight="true" outlineLevel="0" collapsed="false">
      <c r="A30" s="13"/>
      <c r="B30" s="13"/>
      <c r="C30" s="38"/>
      <c r="D30" s="39" t="n">
        <f aca="false">C30*(1+$B$6)</f>
        <v>0</v>
      </c>
      <c r="E30" s="51" t="str">
        <f aca="false">IF(D30&gt;$B$7,"YES","NO")</f>
        <v>NO</v>
      </c>
      <c r="F30" s="39" t="n">
        <f aca="false">D30*(1+$B$6)</f>
        <v>0</v>
      </c>
      <c r="G30" s="51" t="str">
        <f aca="false">IF(F30&gt;$B$8,"YES","NO")</f>
        <v>NO</v>
      </c>
      <c r="H30" s="39" t="n">
        <f aca="false">F30*(1+$B$6)</f>
        <v>0</v>
      </c>
      <c r="I30" s="51" t="str">
        <f aca="false">IF(H30&gt;$B$9,"YES","NO")</f>
        <v>NO</v>
      </c>
    </row>
    <row r="31" customFormat="false" ht="15" hidden="false" customHeight="true" outlineLevel="0" collapsed="false">
      <c r="A31" s="13"/>
      <c r="B31" s="13"/>
      <c r="C31" s="38"/>
      <c r="D31" s="39" t="n">
        <f aca="false">C31*(1+$B$6)</f>
        <v>0</v>
      </c>
      <c r="E31" s="51" t="str">
        <f aca="false">IF(D31&gt;$B$7,"YES","NO")</f>
        <v>NO</v>
      </c>
      <c r="F31" s="39" t="n">
        <f aca="false">D31*(1+$B$6)</f>
        <v>0</v>
      </c>
      <c r="G31" s="51" t="str">
        <f aca="false">IF(F31&gt;$B$8,"YES","NO")</f>
        <v>NO</v>
      </c>
      <c r="H31" s="39" t="n">
        <f aca="false">F31*(1+$B$6)</f>
        <v>0</v>
      </c>
      <c r="I31" s="51" t="str">
        <f aca="false">IF(H31&gt;$B$9,"YES","NO")</f>
        <v>NO</v>
      </c>
    </row>
    <row r="32" customFormat="false" ht="15" hidden="false" customHeight="true" outlineLevel="0" collapsed="false">
      <c r="A32" s="13"/>
      <c r="B32" s="13"/>
      <c r="C32" s="38"/>
      <c r="D32" s="39" t="n">
        <f aca="false">C32*(1+$B$6)</f>
        <v>0</v>
      </c>
      <c r="E32" s="51" t="str">
        <f aca="false">IF(D32&gt;$B$7,"YES","NO")</f>
        <v>NO</v>
      </c>
      <c r="F32" s="39" t="n">
        <f aca="false">D32*(1+$B$6)</f>
        <v>0</v>
      </c>
      <c r="G32" s="51" t="str">
        <f aca="false">IF(F32&gt;$B$8,"YES","NO")</f>
        <v>NO</v>
      </c>
      <c r="H32" s="39" t="n">
        <f aca="false">F32*(1+$B$6)</f>
        <v>0</v>
      </c>
      <c r="I32" s="51" t="str">
        <f aca="false">IF(H32&gt;$B$9,"YES","NO")</f>
        <v>NO</v>
      </c>
    </row>
    <row r="33" customFormat="false" ht="15" hidden="false" customHeight="true" outlineLevel="0" collapsed="false">
      <c r="A33" s="13"/>
      <c r="B33" s="13"/>
      <c r="C33" s="38"/>
      <c r="D33" s="39" t="n">
        <f aca="false">C33*(1+$B$6)</f>
        <v>0</v>
      </c>
      <c r="E33" s="51" t="str">
        <f aca="false">IF(D33&gt;$B$7,"YES","NO")</f>
        <v>NO</v>
      </c>
      <c r="F33" s="39" t="n">
        <f aca="false">D33*(1+$B$6)</f>
        <v>0</v>
      </c>
      <c r="G33" s="51" t="str">
        <f aca="false">IF(F33&gt;$B$8,"YES","NO")</f>
        <v>NO</v>
      </c>
      <c r="H33" s="39" t="n">
        <f aca="false">F33*(1+$B$6)</f>
        <v>0</v>
      </c>
      <c r="I33" s="51" t="str">
        <f aca="false">IF(H33&gt;$B$9,"YES","NO")</f>
        <v>NO</v>
      </c>
    </row>
    <row r="34" customFormat="false" ht="15" hidden="false" customHeight="true" outlineLevel="0" collapsed="false">
      <c r="A34" s="13"/>
      <c r="B34" s="13"/>
      <c r="C34" s="38"/>
      <c r="D34" s="39" t="n">
        <f aca="false">C34*(1+$B$6)</f>
        <v>0</v>
      </c>
      <c r="E34" s="51" t="str">
        <f aca="false">IF(D34&gt;$B$7,"YES","NO")</f>
        <v>NO</v>
      </c>
      <c r="F34" s="39" t="n">
        <f aca="false">D34*(1+$B$6)</f>
        <v>0</v>
      </c>
      <c r="G34" s="51" t="str">
        <f aca="false">IF(F34&gt;$B$8,"YES","NO")</f>
        <v>NO</v>
      </c>
      <c r="H34" s="39" t="n">
        <f aca="false">F34*(1+$B$6)</f>
        <v>0</v>
      </c>
      <c r="I34" s="51" t="str">
        <f aca="false">IF(H34&gt;$B$9,"YES","NO")</f>
        <v>NO</v>
      </c>
    </row>
    <row r="35" customFormat="false" ht="15" hidden="false" customHeight="true" outlineLevel="0" collapsed="false">
      <c r="A35" s="13"/>
      <c r="B35" s="13"/>
      <c r="C35" s="38"/>
      <c r="D35" s="39" t="n">
        <f aca="false">C35*(1+$B$6)</f>
        <v>0</v>
      </c>
      <c r="E35" s="51" t="str">
        <f aca="false">IF(D35&gt;$B$7,"YES","NO")</f>
        <v>NO</v>
      </c>
      <c r="F35" s="39" t="n">
        <f aca="false">D35*(1+$B$6)</f>
        <v>0</v>
      </c>
      <c r="G35" s="51" t="str">
        <f aca="false">IF(F35&gt;$B$8,"YES","NO")</f>
        <v>NO</v>
      </c>
      <c r="H35" s="39" t="n">
        <f aca="false">F35*(1+$B$6)</f>
        <v>0</v>
      </c>
      <c r="I35" s="51" t="str">
        <f aca="false">IF(H35&gt;$B$9,"YES","NO")</f>
        <v>NO</v>
      </c>
    </row>
    <row r="36" customFormat="false" ht="15" hidden="false" customHeight="true" outlineLevel="0" collapsed="false">
      <c r="A36" s="13"/>
      <c r="B36" s="13"/>
      <c r="C36" s="38"/>
      <c r="D36" s="39" t="n">
        <f aca="false">C36*(1+$B$6)</f>
        <v>0</v>
      </c>
      <c r="E36" s="51" t="str">
        <f aca="false">IF(D36&gt;$B$7,"YES","NO")</f>
        <v>NO</v>
      </c>
      <c r="F36" s="39" t="n">
        <f aca="false">D36*(1+$B$6)</f>
        <v>0</v>
      </c>
      <c r="G36" s="51" t="str">
        <f aca="false">IF(F36&gt;$B$8,"YES","NO")</f>
        <v>NO</v>
      </c>
      <c r="H36" s="39" t="n">
        <f aca="false">F36*(1+$B$6)</f>
        <v>0</v>
      </c>
      <c r="I36" s="51" t="str">
        <f aca="false">IF(H36&gt;$B$9,"YES","NO")</f>
        <v>NO</v>
      </c>
    </row>
    <row r="37" customFormat="false" ht="15" hidden="false" customHeight="true" outlineLevel="0" collapsed="false">
      <c r="A37" s="13"/>
      <c r="B37" s="13"/>
      <c r="C37" s="38"/>
      <c r="D37" s="39" t="n">
        <f aca="false">C37*(1+$B$6)</f>
        <v>0</v>
      </c>
      <c r="E37" s="51" t="str">
        <f aca="false">IF(D37&gt;$B$7,"YES","NO")</f>
        <v>NO</v>
      </c>
      <c r="F37" s="39" t="n">
        <f aca="false">D37*(1+$B$6)</f>
        <v>0</v>
      </c>
      <c r="G37" s="51" t="str">
        <f aca="false">IF(F37&gt;$B$8,"YES","NO")</f>
        <v>NO</v>
      </c>
      <c r="H37" s="39" t="n">
        <f aca="false">F37*(1+$B$6)</f>
        <v>0</v>
      </c>
      <c r="I37" s="51" t="str">
        <f aca="false">IF(H37&gt;$B$9,"YES","NO")</f>
        <v>NO</v>
      </c>
    </row>
    <row r="38" customFormat="false" ht="15" hidden="false" customHeight="true" outlineLevel="0" collapsed="false">
      <c r="A38" s="13"/>
      <c r="B38" s="13"/>
      <c r="C38" s="38"/>
      <c r="D38" s="39" t="n">
        <f aca="false">C38*(1+$B$6)</f>
        <v>0</v>
      </c>
      <c r="E38" s="51" t="str">
        <f aca="false">IF(D38&gt;$B$7,"YES","NO")</f>
        <v>NO</v>
      </c>
      <c r="F38" s="39" t="n">
        <f aca="false">D38*(1+$B$6)</f>
        <v>0</v>
      </c>
      <c r="G38" s="51" t="str">
        <f aca="false">IF(F38&gt;$B$8,"YES","NO")</f>
        <v>NO</v>
      </c>
      <c r="H38" s="39" t="n">
        <f aca="false">F38*(1+$B$6)</f>
        <v>0</v>
      </c>
      <c r="I38" s="51" t="str">
        <f aca="false">IF(H38&gt;$B$9,"YES","NO")</f>
        <v>NO</v>
      </c>
    </row>
    <row r="39" customFormat="false" ht="15" hidden="false" customHeight="true" outlineLevel="0" collapsed="false">
      <c r="A39" s="13"/>
      <c r="B39" s="13"/>
      <c r="C39" s="38"/>
      <c r="D39" s="39" t="n">
        <f aca="false">C39*(1+$B$6)</f>
        <v>0</v>
      </c>
      <c r="E39" s="51" t="str">
        <f aca="false">IF(D39&gt;$B$7,"YES","NO")</f>
        <v>NO</v>
      </c>
      <c r="F39" s="39" t="n">
        <f aca="false">D39*(1+$B$6)</f>
        <v>0</v>
      </c>
      <c r="G39" s="51" t="str">
        <f aca="false">IF(F39&gt;$B$8,"YES","NO")</f>
        <v>NO</v>
      </c>
      <c r="H39" s="39" t="n">
        <f aca="false">F39*(1+$B$6)</f>
        <v>0</v>
      </c>
      <c r="I39" s="51" t="str">
        <f aca="false">IF(H39&gt;$B$9,"YES","NO")</f>
        <v>NO</v>
      </c>
    </row>
    <row r="40" customFormat="false" ht="15" hidden="false" customHeight="true" outlineLevel="0" collapsed="false">
      <c r="A40" s="13"/>
      <c r="B40" s="13"/>
      <c r="C40" s="38"/>
      <c r="D40" s="39" t="n">
        <f aca="false">C40*(1+$B$6)</f>
        <v>0</v>
      </c>
      <c r="E40" s="51" t="str">
        <f aca="false">IF(D40&gt;$B$7,"YES","NO")</f>
        <v>NO</v>
      </c>
      <c r="F40" s="39" t="n">
        <f aca="false">D40*(1+$B$6)</f>
        <v>0</v>
      </c>
      <c r="G40" s="51" t="str">
        <f aca="false">IF(F40&gt;$B$8,"YES","NO")</f>
        <v>NO</v>
      </c>
      <c r="H40" s="39" t="n">
        <f aca="false">F40*(1+$B$6)</f>
        <v>0</v>
      </c>
      <c r="I40" s="51" t="str">
        <f aca="false">IF(H40&gt;$B$9,"YES","NO")</f>
        <v>NO</v>
      </c>
    </row>
    <row r="41" customFormat="false" ht="15" hidden="false" customHeight="true" outlineLevel="0" collapsed="false">
      <c r="A41" s="13"/>
      <c r="B41" s="13"/>
      <c r="C41" s="38"/>
      <c r="D41" s="39" t="n">
        <f aca="false">C41*(1+$B$6)</f>
        <v>0</v>
      </c>
      <c r="E41" s="51" t="str">
        <f aca="false">IF(D41&gt;$B$7,"YES","NO")</f>
        <v>NO</v>
      </c>
      <c r="F41" s="39" t="n">
        <f aca="false">D41*(1+$B$6)</f>
        <v>0</v>
      </c>
      <c r="G41" s="51" t="str">
        <f aca="false">IF(F41&gt;$B$8,"YES","NO")</f>
        <v>NO</v>
      </c>
      <c r="H41" s="39" t="n">
        <f aca="false">F41*(1+$B$6)</f>
        <v>0</v>
      </c>
      <c r="I41" s="51" t="str">
        <f aca="false">IF(H41&gt;$B$9,"YES","NO")</f>
        <v>NO</v>
      </c>
    </row>
    <row r="42" customFormat="false" ht="15" hidden="false" customHeight="true" outlineLevel="0" collapsed="false">
      <c r="A42" s="13"/>
      <c r="B42" s="13"/>
      <c r="C42" s="38"/>
      <c r="D42" s="39" t="n">
        <f aca="false">C42*(1+$B$6)</f>
        <v>0</v>
      </c>
      <c r="E42" s="51" t="str">
        <f aca="false">IF(D42&gt;$B$7,"YES","NO")</f>
        <v>NO</v>
      </c>
      <c r="F42" s="39" t="n">
        <f aca="false">D42*(1+$B$6)</f>
        <v>0</v>
      </c>
      <c r="G42" s="51" t="str">
        <f aca="false">IF(F42&gt;$B$8,"YES","NO")</f>
        <v>NO</v>
      </c>
      <c r="H42" s="39" t="n">
        <f aca="false">F42*(1+$B$6)</f>
        <v>0</v>
      </c>
      <c r="I42" s="51" t="str">
        <f aca="false">IF(H42&gt;$B$9,"YES","NO")</f>
        <v>NO</v>
      </c>
    </row>
    <row r="43" customFormat="false" ht="15" hidden="false" customHeight="true" outlineLevel="0" collapsed="false">
      <c r="A43" s="13"/>
      <c r="B43" s="13"/>
      <c r="C43" s="38"/>
      <c r="D43" s="39" t="n">
        <f aca="false">C43*(1+$B$6)</f>
        <v>0</v>
      </c>
      <c r="E43" s="51" t="str">
        <f aca="false">IF(D43&gt;$B$7,"YES","NO")</f>
        <v>NO</v>
      </c>
      <c r="F43" s="39" t="n">
        <f aca="false">D43*(1+$B$6)</f>
        <v>0</v>
      </c>
      <c r="G43" s="51" t="str">
        <f aca="false">IF(F43&gt;$B$8,"YES","NO")</f>
        <v>NO</v>
      </c>
      <c r="H43" s="39" t="n">
        <f aca="false">F43*(1+$B$6)</f>
        <v>0</v>
      </c>
      <c r="I43" s="51" t="str">
        <f aca="false">IF(H43&gt;$B$9,"YES","NO")</f>
        <v>NO</v>
      </c>
    </row>
    <row r="44" customFormat="false" ht="15" hidden="false" customHeight="true" outlineLevel="0" collapsed="false">
      <c r="A44" s="13"/>
      <c r="B44" s="13"/>
      <c r="C44" s="38"/>
      <c r="D44" s="39" t="n">
        <f aca="false">C44*(1+$B$6)</f>
        <v>0</v>
      </c>
      <c r="E44" s="51" t="str">
        <f aca="false">IF(D44&gt;$B$7,"YES","NO")</f>
        <v>NO</v>
      </c>
      <c r="F44" s="39" t="n">
        <f aca="false">D44*(1+$B$6)</f>
        <v>0</v>
      </c>
      <c r="G44" s="51" t="str">
        <f aca="false">IF(F44&gt;$B$8,"YES","NO")</f>
        <v>NO</v>
      </c>
      <c r="H44" s="39" t="n">
        <f aca="false">F44*(1+$B$6)</f>
        <v>0</v>
      </c>
      <c r="I44" s="51" t="str">
        <f aca="false">IF(H44&gt;$B$9,"YES","NO")</f>
        <v>NO</v>
      </c>
    </row>
    <row r="45" customFormat="false" ht="15" hidden="false" customHeight="true" outlineLevel="0" collapsed="false">
      <c r="A45" s="13"/>
      <c r="B45" s="13"/>
      <c r="C45" s="38"/>
      <c r="D45" s="39" t="n">
        <f aca="false">C45*(1+$B$6)</f>
        <v>0</v>
      </c>
      <c r="E45" s="51" t="str">
        <f aca="false">IF(D45&gt;$B$7,"YES","NO")</f>
        <v>NO</v>
      </c>
      <c r="F45" s="39" t="n">
        <f aca="false">D45*(1+$B$6)</f>
        <v>0</v>
      </c>
      <c r="G45" s="51" t="str">
        <f aca="false">IF(F45&gt;$B$8,"YES","NO")</f>
        <v>NO</v>
      </c>
      <c r="H45" s="39" t="n">
        <f aca="false">F45*(1+$B$6)</f>
        <v>0</v>
      </c>
      <c r="I45" s="51" t="str">
        <f aca="false">IF(H45&gt;$B$9,"YES","NO")</f>
        <v>NO</v>
      </c>
    </row>
    <row r="46" customFormat="false" ht="15" hidden="false" customHeight="true" outlineLevel="0" collapsed="false">
      <c r="A46" s="13"/>
      <c r="B46" s="13"/>
      <c r="C46" s="38"/>
      <c r="D46" s="39" t="n">
        <f aca="false">C46*(1+$B$6)</f>
        <v>0</v>
      </c>
      <c r="E46" s="51" t="str">
        <f aca="false">IF(D46&gt;$B$7,"YES","NO")</f>
        <v>NO</v>
      </c>
      <c r="F46" s="39" t="n">
        <f aca="false">D46*(1+$B$6)</f>
        <v>0</v>
      </c>
      <c r="G46" s="51" t="str">
        <f aca="false">IF(F46&gt;$B$8,"YES","NO")</f>
        <v>NO</v>
      </c>
      <c r="H46" s="39" t="n">
        <f aca="false">F46*(1+$B$6)</f>
        <v>0</v>
      </c>
      <c r="I46" s="51" t="str">
        <f aca="false">IF(H46&gt;$B$9,"YES","NO")</f>
        <v>NO</v>
      </c>
    </row>
    <row r="47" customFormat="false" ht="15" hidden="false" customHeight="true" outlineLevel="0" collapsed="false">
      <c r="A47" s="13"/>
      <c r="B47" s="13"/>
      <c r="C47" s="38"/>
      <c r="D47" s="39" t="n">
        <f aca="false">C47*(1+$B$6)</f>
        <v>0</v>
      </c>
      <c r="E47" s="51" t="str">
        <f aca="false">IF(D47&gt;$B$7,"YES","NO")</f>
        <v>NO</v>
      </c>
      <c r="F47" s="39" t="n">
        <f aca="false">D47*(1+$B$6)</f>
        <v>0</v>
      </c>
      <c r="G47" s="51" t="str">
        <f aca="false">IF(F47&gt;$B$8,"YES","NO")</f>
        <v>NO</v>
      </c>
      <c r="H47" s="39" t="n">
        <f aca="false">F47*(1+$B$6)</f>
        <v>0</v>
      </c>
      <c r="I47" s="51" t="str">
        <f aca="false">IF(H47&gt;$B$9,"YES","NO")</f>
        <v>NO</v>
      </c>
    </row>
    <row r="48" customFormat="false" ht="15" hidden="false" customHeight="true" outlineLevel="0" collapsed="false">
      <c r="A48" s="13"/>
      <c r="B48" s="13"/>
      <c r="C48" s="38"/>
      <c r="D48" s="39" t="n">
        <f aca="false">C48*(1+$B$6)</f>
        <v>0</v>
      </c>
      <c r="E48" s="51" t="str">
        <f aca="false">IF(D48&gt;$B$7,"YES","NO")</f>
        <v>NO</v>
      </c>
      <c r="F48" s="39" t="n">
        <f aca="false">D48*(1+$B$6)</f>
        <v>0</v>
      </c>
      <c r="G48" s="51" t="str">
        <f aca="false">IF(F48&gt;$B$8,"YES","NO")</f>
        <v>NO</v>
      </c>
      <c r="H48" s="39" t="n">
        <f aca="false">F48*(1+$B$6)</f>
        <v>0</v>
      </c>
      <c r="I48" s="51" t="str">
        <f aca="false">IF(H48&gt;$B$9,"YES","NO")</f>
        <v>NO</v>
      </c>
    </row>
    <row r="49" customFormat="false" ht="15" hidden="false" customHeight="true" outlineLevel="0" collapsed="false">
      <c r="A49" s="13"/>
      <c r="B49" s="13"/>
      <c r="C49" s="38"/>
      <c r="D49" s="39" t="n">
        <f aca="false">C49*(1+$B$6)</f>
        <v>0</v>
      </c>
      <c r="E49" s="51" t="str">
        <f aca="false">IF(D49&gt;$B$7,"YES","NO")</f>
        <v>NO</v>
      </c>
      <c r="F49" s="39" t="n">
        <f aca="false">D49*(1+$B$6)</f>
        <v>0</v>
      </c>
      <c r="G49" s="51" t="str">
        <f aca="false">IF(F49&gt;$B$8,"YES","NO")</f>
        <v>NO</v>
      </c>
      <c r="H49" s="39" t="n">
        <f aca="false">F49*(1+$B$6)</f>
        <v>0</v>
      </c>
      <c r="I49" s="51" t="str">
        <f aca="false">IF(H49&gt;$B$9,"YES","NO")</f>
        <v>NO</v>
      </c>
    </row>
    <row r="50" customFormat="false" ht="15" hidden="false" customHeight="true" outlineLevel="0" collapsed="false">
      <c r="A50" s="13"/>
      <c r="B50" s="13"/>
      <c r="C50" s="38"/>
      <c r="D50" s="39" t="n">
        <f aca="false">C50*(1+$B$6)</f>
        <v>0</v>
      </c>
      <c r="E50" s="51" t="str">
        <f aca="false">IF(D50&gt;$B$7,"YES","NO")</f>
        <v>NO</v>
      </c>
      <c r="F50" s="39" t="n">
        <f aca="false">D50*(1+$B$6)</f>
        <v>0</v>
      </c>
      <c r="G50" s="51" t="str">
        <f aca="false">IF(F50&gt;$B$8,"YES","NO")</f>
        <v>NO</v>
      </c>
      <c r="H50" s="39" t="n">
        <f aca="false">F50*(1+$B$6)</f>
        <v>0</v>
      </c>
      <c r="I50" s="51" t="str">
        <f aca="false">IF(H50&gt;$B$9,"YES","NO")</f>
        <v>NO</v>
      </c>
    </row>
    <row r="51" customFormat="false" ht="15" hidden="false" customHeight="true" outlineLevel="0" collapsed="false">
      <c r="A51" s="13"/>
      <c r="B51" s="13"/>
      <c r="C51" s="38"/>
      <c r="D51" s="39" t="n">
        <f aca="false">C51*(1+$B$6)</f>
        <v>0</v>
      </c>
      <c r="E51" s="51" t="str">
        <f aca="false">IF(D51&gt;$B$7,"YES","NO")</f>
        <v>NO</v>
      </c>
      <c r="F51" s="39" t="n">
        <f aca="false">D51*(1+$B$6)</f>
        <v>0</v>
      </c>
      <c r="G51" s="51" t="str">
        <f aca="false">IF(F51&gt;$B$8,"YES","NO")</f>
        <v>NO</v>
      </c>
      <c r="H51" s="39" t="n">
        <f aca="false">F51*(1+$B$6)</f>
        <v>0</v>
      </c>
      <c r="I51" s="51" t="str">
        <f aca="false">IF(H51&gt;$B$9,"YES","NO")</f>
        <v>NO</v>
      </c>
    </row>
    <row r="52" customFormat="false" ht="15" hidden="false" customHeight="true" outlineLevel="0" collapsed="false">
      <c r="A52" s="13"/>
      <c r="B52" s="13"/>
      <c r="C52" s="38"/>
      <c r="D52" s="39" t="n">
        <f aca="false">C52*(1+$B$6)</f>
        <v>0</v>
      </c>
      <c r="E52" s="51" t="str">
        <f aca="false">IF(D52&gt;$B$7,"YES","NO")</f>
        <v>NO</v>
      </c>
      <c r="F52" s="39" t="n">
        <f aca="false">D52*(1+$B$6)</f>
        <v>0</v>
      </c>
      <c r="G52" s="51" t="str">
        <f aca="false">IF(F52&gt;$B$8,"YES","NO")</f>
        <v>NO</v>
      </c>
      <c r="H52" s="39" t="n">
        <f aca="false">F52*(1+$B$6)</f>
        <v>0</v>
      </c>
      <c r="I52" s="51" t="str">
        <f aca="false">IF(H52&gt;$B$9,"YES","NO")</f>
        <v>NO</v>
      </c>
    </row>
    <row r="53" customFormat="false" ht="15" hidden="false" customHeight="true" outlineLevel="0" collapsed="false">
      <c r="A53" s="13"/>
      <c r="B53" s="13"/>
      <c r="C53" s="38"/>
      <c r="D53" s="39" t="n">
        <f aca="false">C53*(1+$B$6)</f>
        <v>0</v>
      </c>
      <c r="E53" s="51" t="str">
        <f aca="false">IF(D53&gt;$B$7,"YES","NO")</f>
        <v>NO</v>
      </c>
      <c r="F53" s="39" t="n">
        <f aca="false">D53*(1+$B$6)</f>
        <v>0</v>
      </c>
      <c r="G53" s="51" t="str">
        <f aca="false">IF(F53&gt;$B$8,"YES","NO")</f>
        <v>NO</v>
      </c>
      <c r="H53" s="39" t="n">
        <f aca="false">F53*(1+$B$6)</f>
        <v>0</v>
      </c>
      <c r="I53" s="51" t="str">
        <f aca="false">IF(H53&gt;$B$9,"YES","NO")</f>
        <v>NO</v>
      </c>
    </row>
    <row r="54" customFormat="false" ht="15" hidden="false" customHeight="true" outlineLevel="0" collapsed="false">
      <c r="A54" s="13"/>
      <c r="B54" s="13"/>
      <c r="C54" s="38"/>
      <c r="D54" s="39" t="n">
        <f aca="false">C54*(1+$B$6)</f>
        <v>0</v>
      </c>
      <c r="E54" s="51" t="str">
        <f aca="false">IF(D54&gt;$B$7,"YES","NO")</f>
        <v>NO</v>
      </c>
      <c r="F54" s="39" t="n">
        <f aca="false">D54*(1+$B$6)</f>
        <v>0</v>
      </c>
      <c r="G54" s="51" t="str">
        <f aca="false">IF(F54&gt;$B$8,"YES","NO")</f>
        <v>NO</v>
      </c>
      <c r="H54" s="39" t="n">
        <f aca="false">F54*(1+$B$6)</f>
        <v>0</v>
      </c>
      <c r="I54" s="51" t="str">
        <f aca="false">IF(H54&gt;$B$9,"YES","NO")</f>
        <v>NO</v>
      </c>
    </row>
    <row r="55" customFormat="false" ht="15" hidden="false" customHeight="true" outlineLevel="0" collapsed="false">
      <c r="A55" s="13"/>
      <c r="B55" s="13"/>
      <c r="C55" s="38"/>
      <c r="D55" s="39" t="n">
        <f aca="false">C55*(1+$B$6)</f>
        <v>0</v>
      </c>
      <c r="E55" s="51" t="str">
        <f aca="false">IF(D55&gt;$B$7,"YES","NO")</f>
        <v>NO</v>
      </c>
      <c r="F55" s="39" t="n">
        <f aca="false">D55*(1+$B$6)</f>
        <v>0</v>
      </c>
      <c r="G55" s="51" t="str">
        <f aca="false">IF(F55&gt;$B$8,"YES","NO")</f>
        <v>NO</v>
      </c>
      <c r="H55" s="39" t="n">
        <f aca="false">F55*(1+$B$6)</f>
        <v>0</v>
      </c>
      <c r="I55" s="51" t="str">
        <f aca="false">IF(H55&gt;$B$9,"YES","NO")</f>
        <v>NO</v>
      </c>
    </row>
    <row r="56" customFormat="false" ht="15" hidden="false" customHeight="true" outlineLevel="0" collapsed="false">
      <c r="A56" s="13"/>
      <c r="B56" s="13"/>
      <c r="C56" s="38"/>
      <c r="D56" s="39" t="n">
        <f aca="false">C56*(1+$B$6)</f>
        <v>0</v>
      </c>
      <c r="E56" s="51" t="str">
        <f aca="false">IF(D56&gt;$B$7,"YES","NO")</f>
        <v>NO</v>
      </c>
      <c r="F56" s="39" t="n">
        <f aca="false">D56*(1+$B$6)</f>
        <v>0</v>
      </c>
      <c r="G56" s="51" t="str">
        <f aca="false">IF(F56&gt;$B$8,"YES","NO")</f>
        <v>NO</v>
      </c>
      <c r="H56" s="39" t="n">
        <f aca="false">F56*(1+$B$6)</f>
        <v>0</v>
      </c>
      <c r="I56" s="51" t="str">
        <f aca="false">IF(H56&gt;$B$9,"YES","NO")</f>
        <v>NO</v>
      </c>
    </row>
    <row r="57" customFormat="false" ht="15" hidden="false" customHeight="true" outlineLevel="0" collapsed="false">
      <c r="A57" s="13"/>
      <c r="B57" s="13"/>
      <c r="C57" s="38"/>
      <c r="D57" s="39" t="n">
        <f aca="false">C57*(1+$B$6)</f>
        <v>0</v>
      </c>
      <c r="E57" s="51" t="str">
        <f aca="false">IF(D57&gt;$B$7,"YES","NO")</f>
        <v>NO</v>
      </c>
      <c r="F57" s="39" t="n">
        <f aca="false">D57*(1+$B$6)</f>
        <v>0</v>
      </c>
      <c r="G57" s="51" t="str">
        <f aca="false">IF(F57&gt;$B$8,"YES","NO")</f>
        <v>NO</v>
      </c>
      <c r="H57" s="39" t="n">
        <f aca="false">F57*(1+$B$6)</f>
        <v>0</v>
      </c>
      <c r="I57" s="51" t="str">
        <f aca="false">IF(H57&gt;$B$9,"YES","NO")</f>
        <v>NO</v>
      </c>
    </row>
    <row r="58" customFormat="false" ht="15" hidden="false" customHeight="true" outlineLevel="0" collapsed="false">
      <c r="A58" s="13"/>
      <c r="B58" s="13"/>
      <c r="C58" s="38"/>
      <c r="D58" s="39" t="n">
        <f aca="false">C58*(1+$B$6)</f>
        <v>0</v>
      </c>
      <c r="E58" s="51" t="str">
        <f aca="false">IF(D58&gt;$B$7,"YES","NO")</f>
        <v>NO</v>
      </c>
      <c r="F58" s="39" t="n">
        <f aca="false">D58*(1+$B$6)</f>
        <v>0</v>
      </c>
      <c r="G58" s="51" t="str">
        <f aca="false">IF(F58&gt;$B$8,"YES","NO")</f>
        <v>NO</v>
      </c>
      <c r="H58" s="39" t="n">
        <f aca="false">F58*(1+$B$6)</f>
        <v>0</v>
      </c>
      <c r="I58" s="51" t="str">
        <f aca="false">IF(H58&gt;$B$9,"YES","NO")</f>
        <v>NO</v>
      </c>
    </row>
    <row r="59" customFormat="false" ht="15" hidden="false" customHeight="true" outlineLevel="0" collapsed="false">
      <c r="A59" s="13"/>
      <c r="B59" s="13"/>
      <c r="C59" s="38"/>
      <c r="D59" s="39" t="n">
        <f aca="false">C59*(1+$B$6)</f>
        <v>0</v>
      </c>
      <c r="E59" s="51" t="str">
        <f aca="false">IF(D59&gt;$B$7,"YES","NO")</f>
        <v>NO</v>
      </c>
      <c r="F59" s="39" t="n">
        <f aca="false">D59*(1+$B$6)</f>
        <v>0</v>
      </c>
      <c r="G59" s="51" t="str">
        <f aca="false">IF(F59&gt;$B$8,"YES","NO")</f>
        <v>NO</v>
      </c>
      <c r="H59" s="39" t="n">
        <f aca="false">F59*(1+$B$6)</f>
        <v>0</v>
      </c>
      <c r="I59" s="51" t="str">
        <f aca="false">IF(H59&gt;$B$9,"YES","NO")</f>
        <v>NO</v>
      </c>
    </row>
    <row r="60" customFormat="false" ht="15" hidden="false" customHeight="true" outlineLevel="0" collapsed="false">
      <c r="A60" s="13"/>
      <c r="B60" s="13"/>
      <c r="C60" s="38"/>
      <c r="D60" s="39" t="n">
        <f aca="false">C60*(1+$B$6)</f>
        <v>0</v>
      </c>
      <c r="E60" s="51" t="str">
        <f aca="false">IF(D60&gt;$B$7,"YES","NO")</f>
        <v>NO</v>
      </c>
      <c r="F60" s="39" t="n">
        <f aca="false">D60*(1+$B$6)</f>
        <v>0</v>
      </c>
      <c r="G60" s="51" t="str">
        <f aca="false">IF(F60&gt;$B$8,"YES","NO")</f>
        <v>NO</v>
      </c>
      <c r="H60" s="39" t="n">
        <f aca="false">F60*(1+$B$6)</f>
        <v>0</v>
      </c>
      <c r="I60" s="51" t="str">
        <f aca="false">IF(H60&gt;$B$9,"YES","NO")</f>
        <v>NO</v>
      </c>
    </row>
    <row r="61" customFormat="false" ht="15" hidden="false" customHeight="true" outlineLevel="0" collapsed="false">
      <c r="A61" s="13"/>
      <c r="B61" s="13"/>
      <c r="C61" s="38"/>
      <c r="D61" s="39" t="n">
        <f aca="false">C61*(1+$B$6)</f>
        <v>0</v>
      </c>
      <c r="E61" s="51" t="str">
        <f aca="false">IF(D61&gt;$B$7,"YES","NO")</f>
        <v>NO</v>
      </c>
      <c r="F61" s="39" t="n">
        <f aca="false">D61*(1+$B$6)</f>
        <v>0</v>
      </c>
      <c r="G61" s="51" t="str">
        <f aca="false">IF(F61&gt;$B$8,"YES","NO")</f>
        <v>NO</v>
      </c>
      <c r="H61" s="39" t="n">
        <f aca="false">F61*(1+$B$6)</f>
        <v>0</v>
      </c>
      <c r="I61" s="51" t="str">
        <f aca="false">IF(H61&gt;$B$9,"YES","NO")</f>
        <v>NO</v>
      </c>
    </row>
    <row r="62" customFormat="false" ht="15" hidden="false" customHeight="true" outlineLevel="0" collapsed="false">
      <c r="A62" s="13"/>
      <c r="B62" s="13"/>
      <c r="C62" s="38"/>
      <c r="D62" s="39" t="n">
        <f aca="false">C62*(1+$B$6)</f>
        <v>0</v>
      </c>
      <c r="E62" s="51" t="str">
        <f aca="false">IF(D62&gt;$B$7,"YES","NO")</f>
        <v>NO</v>
      </c>
      <c r="F62" s="39" t="n">
        <f aca="false">D62*(1+$B$6)</f>
        <v>0</v>
      </c>
      <c r="G62" s="51" t="str">
        <f aca="false">IF(F62&gt;$B$8,"YES","NO")</f>
        <v>NO</v>
      </c>
      <c r="H62" s="39" t="n">
        <f aca="false">F62*(1+$B$6)</f>
        <v>0</v>
      </c>
      <c r="I62" s="51" t="str">
        <f aca="false">IF(H62&gt;$B$9,"YES","NO")</f>
        <v>NO</v>
      </c>
    </row>
    <row r="63" customFormat="false" ht="15" hidden="false" customHeight="true" outlineLevel="0" collapsed="false">
      <c r="A63" s="13"/>
      <c r="B63" s="13"/>
      <c r="C63" s="38"/>
      <c r="D63" s="39" t="n">
        <f aca="false">C63*(1+$B$6)</f>
        <v>0</v>
      </c>
      <c r="E63" s="51" t="str">
        <f aca="false">IF(D63&gt;$B$7,"YES","NO")</f>
        <v>NO</v>
      </c>
      <c r="F63" s="39" t="n">
        <f aca="false">D63*(1+$B$6)</f>
        <v>0</v>
      </c>
      <c r="G63" s="51" t="str">
        <f aca="false">IF(F63&gt;$B$8,"YES","NO")</f>
        <v>NO</v>
      </c>
      <c r="H63" s="39" t="n">
        <f aca="false">F63*(1+$B$6)</f>
        <v>0</v>
      </c>
      <c r="I63" s="51" t="str">
        <f aca="false">IF(H63&gt;$B$9,"YES","NO")</f>
        <v>NO</v>
      </c>
    </row>
    <row r="64" customFormat="false" ht="15" hidden="false" customHeight="true" outlineLevel="0" collapsed="false">
      <c r="A64" s="13"/>
      <c r="B64" s="13"/>
      <c r="C64" s="38"/>
      <c r="D64" s="39" t="n">
        <f aca="false">C64*(1+$B$6)</f>
        <v>0</v>
      </c>
      <c r="E64" s="51" t="str">
        <f aca="false">IF(D64&gt;$B$7,"YES","NO")</f>
        <v>NO</v>
      </c>
      <c r="F64" s="39" t="n">
        <f aca="false">D64*(1+$B$6)</f>
        <v>0</v>
      </c>
      <c r="G64" s="51" t="str">
        <f aca="false">IF(F64&gt;$B$8,"YES","NO")</f>
        <v>NO</v>
      </c>
      <c r="H64" s="39" t="n">
        <f aca="false">F64*(1+$B$6)</f>
        <v>0</v>
      </c>
      <c r="I64" s="51" t="str">
        <f aca="false">IF(H64&gt;$B$9,"YES","NO")</f>
        <v>NO</v>
      </c>
    </row>
    <row r="65" customFormat="false" ht="15" hidden="false" customHeight="true" outlineLevel="0" collapsed="false">
      <c r="A65" s="13"/>
      <c r="B65" s="13"/>
      <c r="C65" s="38"/>
      <c r="D65" s="39" t="n">
        <f aca="false">C65*(1+$B$6)</f>
        <v>0</v>
      </c>
      <c r="E65" s="51" t="str">
        <f aca="false">IF(D65&gt;$B$7,"YES","NO")</f>
        <v>NO</v>
      </c>
      <c r="F65" s="39" t="n">
        <f aca="false">D65*(1+$B$6)</f>
        <v>0</v>
      </c>
      <c r="G65" s="51" t="str">
        <f aca="false">IF(F65&gt;$B$8,"YES","NO")</f>
        <v>NO</v>
      </c>
      <c r="H65" s="39" t="n">
        <f aca="false">F65*(1+$B$6)</f>
        <v>0</v>
      </c>
      <c r="I65" s="51" t="str">
        <f aca="false">IF(H65&gt;$B$9,"YES","NO")</f>
        <v>NO</v>
      </c>
    </row>
    <row r="66" customFormat="false" ht="15" hidden="false" customHeight="true" outlineLevel="0" collapsed="false">
      <c r="A66" s="13"/>
      <c r="B66" s="13"/>
      <c r="C66" s="38"/>
      <c r="D66" s="39" t="n">
        <f aca="false">C66*(1+$B$6)</f>
        <v>0</v>
      </c>
      <c r="E66" s="51" t="str">
        <f aca="false">IF(D66&gt;$B$7,"YES","NO")</f>
        <v>NO</v>
      </c>
      <c r="F66" s="39" t="n">
        <f aca="false">D66*(1+$B$6)</f>
        <v>0</v>
      </c>
      <c r="G66" s="51" t="str">
        <f aca="false">IF(F66&gt;$B$8,"YES","NO")</f>
        <v>NO</v>
      </c>
      <c r="H66" s="39" t="n">
        <f aca="false">F66*(1+$B$6)</f>
        <v>0</v>
      </c>
      <c r="I66" s="51" t="str">
        <f aca="false">IF(H66&gt;$B$9,"YES","NO")</f>
        <v>NO</v>
      </c>
    </row>
    <row r="67" customFormat="false" ht="15" hidden="false" customHeight="true" outlineLevel="0" collapsed="false">
      <c r="A67" s="13"/>
      <c r="B67" s="13"/>
      <c r="C67" s="38"/>
      <c r="D67" s="39" t="n">
        <f aca="false">C67*(1+$B$6)</f>
        <v>0</v>
      </c>
      <c r="E67" s="51" t="str">
        <f aca="false">IF(D67&gt;$B$7,"YES","NO")</f>
        <v>NO</v>
      </c>
      <c r="F67" s="39" t="n">
        <f aca="false">D67*(1+$B$6)</f>
        <v>0</v>
      </c>
      <c r="G67" s="51" t="str">
        <f aca="false">IF(F67&gt;$B$8,"YES","NO")</f>
        <v>NO</v>
      </c>
      <c r="H67" s="39" t="n">
        <f aca="false">F67*(1+$B$6)</f>
        <v>0</v>
      </c>
      <c r="I67" s="51" t="str">
        <f aca="false">IF(H67&gt;$B$9,"YES","NO")</f>
        <v>NO</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3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4" min="2" style="0" width="18"/>
  </cols>
  <sheetData>
    <row r="1" customFormat="false" ht="19.7" hidden="false" customHeight="false" outlineLevel="0" collapsed="false">
      <c r="A1" s="24" t="s">
        <v>139</v>
      </c>
    </row>
    <row r="2" customFormat="false" ht="15" hidden="false" customHeight="false" outlineLevel="0" collapsed="false">
      <c r="A2" s="40" t="s">
        <v>140</v>
      </c>
    </row>
    <row r="4" customFormat="false" ht="15" hidden="false" customHeight="false" outlineLevel="0" collapsed="false">
      <c r="A4" s="41" t="s">
        <v>141</v>
      </c>
    </row>
    <row r="6" customFormat="false" ht="15" hidden="false" customHeight="false" outlineLevel="0" collapsed="false">
      <c r="A6" s="56" t="s">
        <v>142</v>
      </c>
      <c r="B6" s="57" t="n">
        <f aca="false">COUNTIFS('2. Bulk Processor'!E11:E210,"&gt;=130000",'2. Bulk Processor'!E11:E210,"&lt;=145000")</f>
        <v>0</v>
      </c>
    </row>
    <row r="7" customFormat="false" ht="15" hidden="false" customHeight="false" outlineLevel="0" collapsed="false">
      <c r="A7" s="56" t="s">
        <v>143</v>
      </c>
      <c r="B7" s="57" t="n">
        <f aca="false">COUNTIFS('2. Bulk Processor'!E11:E210,"&gt;=140000",'2. Bulk Processor'!E11:E210,"&lt;=145000")</f>
        <v>0</v>
      </c>
    </row>
    <row r="9" customFormat="false" ht="15" hidden="false" customHeight="false" outlineLevel="0" collapsed="false">
      <c r="A9" s="58" t="s">
        <v>144</v>
      </c>
    </row>
    <row r="11" customFormat="false" ht="15" hidden="false" customHeight="false" outlineLevel="0" collapsed="false">
      <c r="A11" s="40" t="s">
        <v>145</v>
      </c>
    </row>
    <row r="13" customFormat="false" ht="35.05" hidden="false" customHeight="false" outlineLevel="0" collapsed="false">
      <c r="A13" s="36" t="s">
        <v>146</v>
      </c>
      <c r="B13" s="36" t="s">
        <v>147</v>
      </c>
      <c r="C13" s="36" t="s">
        <v>148</v>
      </c>
      <c r="D13" s="36" t="s">
        <v>149</v>
      </c>
    </row>
    <row r="14" customFormat="false" ht="15" hidden="false" customHeight="false" outlineLevel="0" collapsed="false">
      <c r="A14" s="59" t="n">
        <v>0.02</v>
      </c>
      <c r="B14" s="56" t="n">
        <f aca="false">COUNTIFS('2. Bulk Processor'!E11:E210,"&gt;="&amp;(145000/(1+A14)),'2. Bulk Processor'!E11:E210,"&lt;145000")</f>
        <v>0</v>
      </c>
      <c r="C14" s="57" t="n">
        <f aca="false">COUNTIF('2. Bulk Processor'!I11:I210,"ROTH REQUIRED")+B14</f>
        <v>0</v>
      </c>
      <c r="D14" s="60" t="n">
        <f aca="false">B14*7500</f>
        <v>0</v>
      </c>
    </row>
    <row r="15" customFormat="false" ht="15" hidden="false" customHeight="false" outlineLevel="0" collapsed="false">
      <c r="A15" s="59" t="n">
        <v>0.03</v>
      </c>
      <c r="B15" s="56" t="n">
        <f aca="false">COUNTIFS('2. Bulk Processor'!E11:E210,"&gt;="&amp;(145000/(1+A15)),'2. Bulk Processor'!E11:E210,"&lt;145000")</f>
        <v>0</v>
      </c>
      <c r="C15" s="57" t="n">
        <f aca="false">COUNTIF('2. Bulk Processor'!I11:I210,"ROTH REQUIRED")+B15</f>
        <v>0</v>
      </c>
      <c r="D15" s="60" t="n">
        <f aca="false">B15*7500</f>
        <v>0</v>
      </c>
    </row>
    <row r="16" customFormat="false" ht="15" hidden="false" customHeight="false" outlineLevel="0" collapsed="false">
      <c r="A16" s="59" t="n">
        <v>0.04</v>
      </c>
      <c r="B16" s="56" t="n">
        <f aca="false">COUNTIFS('2. Bulk Processor'!E11:E210,"&gt;="&amp;(145000/(1+A16)),'2. Bulk Processor'!E11:E210,"&lt;145000")</f>
        <v>0</v>
      </c>
      <c r="C16" s="57" t="n">
        <f aca="false">COUNTIF('2. Bulk Processor'!I11:I210,"ROTH REQUIRED")+B16</f>
        <v>0</v>
      </c>
      <c r="D16" s="60" t="n">
        <f aca="false">B16*7500</f>
        <v>0</v>
      </c>
    </row>
    <row r="17" customFormat="false" ht="15" hidden="false" customHeight="false" outlineLevel="0" collapsed="false">
      <c r="A17" s="59" t="n">
        <v>0.05</v>
      </c>
      <c r="B17" s="56" t="n">
        <f aca="false">COUNTIFS('2. Bulk Processor'!E11:E210,"&gt;="&amp;(145000/(1+A17)),'2. Bulk Processor'!E11:E210,"&lt;145000")</f>
        <v>0</v>
      </c>
      <c r="C17" s="57" t="n">
        <f aca="false">COUNTIF('2. Bulk Processor'!I11:I210,"ROTH REQUIRED")+B17</f>
        <v>0</v>
      </c>
      <c r="D17" s="60" t="n">
        <f aca="false">B17*7500</f>
        <v>0</v>
      </c>
    </row>
    <row r="18" customFormat="false" ht="15" hidden="false" customHeight="false" outlineLevel="0" collapsed="false">
      <c r="A18" s="59" t="n">
        <v>0.06</v>
      </c>
      <c r="B18" s="56" t="n">
        <f aca="false">COUNTIFS('2. Bulk Processor'!E11:E210,"&gt;="&amp;(145000/(1+A18)),'2. Bulk Processor'!E11:E210,"&lt;145000")</f>
        <v>0</v>
      </c>
      <c r="C18" s="57" t="n">
        <f aca="false">COUNTIF('2. Bulk Processor'!I11:I210,"ROTH REQUIRED")+B18</f>
        <v>0</v>
      </c>
      <c r="D18" s="60" t="n">
        <f aca="false">B18*7500</f>
        <v>0</v>
      </c>
    </row>
    <row r="20" customFormat="false" ht="15" hidden="false" customHeight="false" outlineLevel="0" collapsed="false">
      <c r="A20" s="58" t="s">
        <v>150</v>
      </c>
    </row>
    <row r="22" customFormat="false" ht="15" hidden="false" customHeight="false" outlineLevel="0" collapsed="false">
      <c r="A22" s="40" t="s">
        <v>151</v>
      </c>
    </row>
    <row r="24" customFormat="false" ht="23.85" hidden="false" customHeight="false" outlineLevel="0" collapsed="false">
      <c r="A24" s="36" t="s">
        <v>152</v>
      </c>
      <c r="B24" s="36" t="s">
        <v>153</v>
      </c>
      <c r="C24" s="36" t="s">
        <v>154</v>
      </c>
      <c r="D24" s="36" t="s">
        <v>155</v>
      </c>
    </row>
    <row r="25" customFormat="false" ht="15" hidden="false" customHeight="false" outlineLevel="0" collapsed="false">
      <c r="A25" s="46" t="n">
        <v>10000</v>
      </c>
      <c r="B25" s="56" t="n">
        <f aca="false">COUNTIFS('2. Bulk Processor'!E11:E210,"&gt;="&amp;(145000-A25),'2. Bulk Processor'!E11:E210,"&lt;145000")</f>
        <v>0</v>
      </c>
      <c r="C25" s="57" t="n">
        <f aca="false">COUNTIF('2. Bulk Processor'!I11:I210,"ROTH REQUIRED")+B25</f>
        <v>0</v>
      </c>
      <c r="D25" s="60" t="n">
        <f aca="false">B25*7500</f>
        <v>0</v>
      </c>
    </row>
    <row r="26" customFormat="false" ht="15" hidden="false" customHeight="false" outlineLevel="0" collapsed="false">
      <c r="A26" s="46" t="n">
        <v>25000</v>
      </c>
      <c r="B26" s="56" t="n">
        <f aca="false">COUNTIFS('2. Bulk Processor'!E11:E210,"&gt;="&amp;(145000-A26),'2. Bulk Processor'!E11:E210,"&lt;145000")</f>
        <v>0</v>
      </c>
      <c r="C26" s="57" t="n">
        <f aca="false">COUNTIF('2. Bulk Processor'!I11:I210,"ROTH REQUIRED")+B26</f>
        <v>0</v>
      </c>
      <c r="D26" s="60" t="n">
        <f aca="false">B26*7500</f>
        <v>0</v>
      </c>
    </row>
    <row r="27" customFormat="false" ht="15" hidden="false" customHeight="false" outlineLevel="0" collapsed="false">
      <c r="A27" s="46" t="n">
        <v>50000</v>
      </c>
      <c r="B27" s="56" t="n">
        <f aca="false">COUNTIFS('2. Bulk Processor'!E11:E210,"&gt;="&amp;(145000-A27),'2. Bulk Processor'!E11:E210,"&lt;145000")</f>
        <v>0</v>
      </c>
      <c r="C27" s="57" t="n">
        <f aca="false">COUNTIF('2. Bulk Processor'!I11:I210,"ROTH REQUIRED")+B27</f>
        <v>0</v>
      </c>
      <c r="D27" s="60" t="n">
        <f aca="false">B27*7500</f>
        <v>0</v>
      </c>
    </row>
    <row r="28" customFormat="false" ht="15" hidden="false" customHeight="false" outlineLevel="0" collapsed="false">
      <c r="A28" s="46" t="n">
        <v>75000</v>
      </c>
      <c r="B28" s="56" t="n">
        <f aca="false">COUNTIFS('2. Bulk Processor'!E11:E210,"&gt;="&amp;(145000-A28),'2. Bulk Processor'!E11:E210,"&lt;145000")</f>
        <v>0</v>
      </c>
      <c r="C28" s="57" t="n">
        <f aca="false">COUNTIF('2. Bulk Processor'!I11:I210,"ROTH REQUIRED")+B28</f>
        <v>0</v>
      </c>
      <c r="D28" s="60" t="n">
        <f aca="false">B28*7500</f>
        <v>0</v>
      </c>
    </row>
    <row r="29" customFormat="false" ht="15" hidden="false" customHeight="false" outlineLevel="0" collapsed="false">
      <c r="A29" s="46" t="n">
        <v>100000</v>
      </c>
      <c r="B29" s="56" t="n">
        <f aca="false">COUNTIFS('2. Bulk Processor'!E11:E210,"&gt;="&amp;(145000-A29),'2. Bulk Processor'!E11:E210,"&lt;145000")</f>
        <v>0</v>
      </c>
      <c r="C29" s="57" t="n">
        <f aca="false">COUNTIF('2. Bulk Processor'!I11:I210,"ROTH REQUIRED")+B29</f>
        <v>0</v>
      </c>
      <c r="D29" s="60" t="n">
        <f aca="false">B29*7500</f>
        <v>0</v>
      </c>
    </row>
    <row r="31" customFormat="false" ht="15" hidden="false" customHeight="false" outlineLevel="0" collapsed="false">
      <c r="A31" s="58" t="s">
        <v>156</v>
      </c>
    </row>
    <row r="33" customFormat="false" ht="15" hidden="false" customHeight="false" outlineLevel="0" collapsed="false">
      <c r="A33" s="56" t="s">
        <v>157</v>
      </c>
      <c r="B33" s="59" t="n">
        <v>0.03</v>
      </c>
      <c r="C33" s="46" t="n">
        <v>50000</v>
      </c>
    </row>
    <row r="34" customFormat="false" ht="15" hidden="false" customHeight="false" outlineLevel="0" collapsed="false">
      <c r="A34" s="56" t="s">
        <v>158</v>
      </c>
      <c r="B34" s="57" t="n">
        <f aca="false">COUNTIFS('2. Bulk Processor'!E11:E210,"&gt;="&amp;((145000-C33)/(1+B33)),'2. Bulk Processor'!E11:E210,"&lt;145000")</f>
        <v>0</v>
      </c>
    </row>
    <row r="35" customFormat="false" ht="15" hidden="false" customHeight="false" outlineLevel="0" collapsed="false">
      <c r="A35" s="56" t="s">
        <v>159</v>
      </c>
      <c r="B35" s="61" t="n">
        <f aca="false">B34*7500</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9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25"/>
    <col collapsed="false" customWidth="true" hidden="false" outlineLevel="0" max="6" min="3" style="0" width="14"/>
    <col collapsed="false" customWidth="true" hidden="false" outlineLevel="0" max="7" min="7" style="0" width="30"/>
  </cols>
  <sheetData>
    <row r="1" customFormat="false" ht="19.7" hidden="false" customHeight="false" outlineLevel="0" collapsed="false">
      <c r="A1" s="24" t="s">
        <v>160</v>
      </c>
    </row>
    <row r="2" customFormat="false" ht="15" hidden="false" customHeight="false" outlineLevel="0" collapsed="false">
      <c r="A2" s="40" t="s">
        <v>161</v>
      </c>
    </row>
    <row r="4" customFormat="false" ht="15" hidden="false" customHeight="false" outlineLevel="0" collapsed="false">
      <c r="A4" s="62" t="s">
        <v>162</v>
      </c>
    </row>
    <row r="6" customFormat="false" ht="15" hidden="false" customHeight="false" outlineLevel="0" collapsed="false">
      <c r="A6" s="41" t="s">
        <v>163</v>
      </c>
    </row>
    <row r="8" customFormat="false" ht="17.35" hidden="false" customHeight="false" outlineLevel="0" collapsed="false">
      <c r="A8" s="63" t="s">
        <v>164</v>
      </c>
      <c r="B8" s="20" t="s">
        <v>165</v>
      </c>
      <c r="C8" s="64" t="s">
        <v>166</v>
      </c>
    </row>
    <row r="9" customFormat="false" ht="17.35" hidden="false" customHeight="false" outlineLevel="0" collapsed="false">
      <c r="A9" s="63" t="s">
        <v>164</v>
      </c>
      <c r="B9" s="20" t="s">
        <v>167</v>
      </c>
      <c r="C9" s="64" t="s">
        <v>166</v>
      </c>
    </row>
    <row r="10" customFormat="false" ht="17.35" hidden="false" customHeight="false" outlineLevel="0" collapsed="false">
      <c r="A10" s="63" t="s">
        <v>164</v>
      </c>
      <c r="B10" s="20" t="s">
        <v>168</v>
      </c>
      <c r="C10" s="64" t="s">
        <v>166</v>
      </c>
    </row>
    <row r="11" customFormat="false" ht="17.35" hidden="false" customHeight="false" outlineLevel="0" collapsed="false">
      <c r="A11" s="63" t="s">
        <v>164</v>
      </c>
      <c r="B11" s="20" t="s">
        <v>169</v>
      </c>
      <c r="C11" s="64" t="s">
        <v>166</v>
      </c>
    </row>
    <row r="12" customFormat="false" ht="17.35" hidden="false" customHeight="false" outlineLevel="0" collapsed="false">
      <c r="A12" s="63" t="s">
        <v>164</v>
      </c>
      <c r="B12" s="20" t="s">
        <v>170</v>
      </c>
      <c r="C12" s="64" t="s">
        <v>166</v>
      </c>
    </row>
    <row r="13" customFormat="false" ht="17.35" hidden="false" customHeight="false" outlineLevel="0" collapsed="false">
      <c r="A13" s="63" t="s">
        <v>164</v>
      </c>
      <c r="B13" s="20" t="s">
        <v>171</v>
      </c>
      <c r="C13" s="64" t="s">
        <v>166</v>
      </c>
    </row>
    <row r="14" customFormat="false" ht="17.35" hidden="false" customHeight="false" outlineLevel="0" collapsed="false">
      <c r="A14" s="63" t="s">
        <v>164</v>
      </c>
      <c r="B14" s="20" t="s">
        <v>172</v>
      </c>
      <c r="C14" s="64" t="s">
        <v>166</v>
      </c>
    </row>
    <row r="16" customFormat="false" ht="15" hidden="false" customHeight="false" outlineLevel="0" collapsed="false">
      <c r="A16" s="41" t="s">
        <v>173</v>
      </c>
    </row>
    <row r="18" customFormat="false" ht="30" hidden="false" customHeight="true" outlineLevel="0" collapsed="false">
      <c r="A18" s="36" t="s">
        <v>62</v>
      </c>
      <c r="B18" s="36" t="s">
        <v>111</v>
      </c>
      <c r="C18" s="36" t="s">
        <v>174</v>
      </c>
      <c r="D18" s="36" t="s">
        <v>175</v>
      </c>
      <c r="E18" s="36" t="s">
        <v>176</v>
      </c>
      <c r="F18" s="36" t="s">
        <v>177</v>
      </c>
      <c r="G18" s="36" t="s">
        <v>178</v>
      </c>
    </row>
    <row r="19" customFormat="false" ht="15" hidden="false" customHeight="false" outlineLevel="0" collapsed="false">
      <c r="A19" s="65"/>
      <c r="B19" s="65"/>
      <c r="C19" s="65"/>
      <c r="D19" s="65"/>
      <c r="E19" s="65"/>
      <c r="F19" s="65"/>
      <c r="G19" s="65"/>
    </row>
    <row r="20" customFormat="false" ht="15" hidden="false" customHeight="false" outlineLevel="0" collapsed="false">
      <c r="A20" s="65"/>
      <c r="B20" s="65"/>
      <c r="C20" s="65"/>
      <c r="D20" s="65"/>
      <c r="E20" s="65"/>
      <c r="F20" s="65"/>
      <c r="G20" s="65"/>
    </row>
    <row r="21" customFormat="false" ht="15" hidden="false" customHeight="false" outlineLevel="0" collapsed="false">
      <c r="A21" s="65"/>
      <c r="B21" s="65"/>
      <c r="C21" s="65"/>
      <c r="D21" s="65"/>
      <c r="E21" s="65"/>
      <c r="F21" s="65"/>
      <c r="G21" s="65"/>
    </row>
    <row r="22" customFormat="false" ht="15" hidden="false" customHeight="false" outlineLevel="0" collapsed="false">
      <c r="A22" s="65"/>
      <c r="B22" s="65"/>
      <c r="C22" s="65"/>
      <c r="D22" s="65"/>
      <c r="E22" s="65"/>
      <c r="F22" s="65"/>
      <c r="G22" s="65"/>
    </row>
    <row r="23" customFormat="false" ht="15" hidden="false" customHeight="false" outlineLevel="0" collapsed="false">
      <c r="A23" s="65"/>
      <c r="B23" s="65"/>
      <c r="C23" s="65"/>
      <c r="D23" s="65"/>
      <c r="E23" s="65"/>
      <c r="F23" s="65"/>
      <c r="G23" s="65"/>
    </row>
    <row r="24" customFormat="false" ht="15" hidden="false" customHeight="false" outlineLevel="0" collapsed="false">
      <c r="A24" s="65"/>
      <c r="B24" s="65"/>
      <c r="C24" s="65"/>
      <c r="D24" s="65"/>
      <c r="E24" s="65"/>
      <c r="F24" s="65"/>
      <c r="G24" s="65"/>
    </row>
    <row r="25" customFormat="false" ht="15" hidden="false" customHeight="false" outlineLevel="0" collapsed="false">
      <c r="A25" s="65"/>
      <c r="B25" s="65"/>
      <c r="C25" s="65"/>
      <c r="D25" s="65"/>
      <c r="E25" s="65"/>
      <c r="F25" s="65"/>
      <c r="G25" s="65"/>
    </row>
    <row r="26" customFormat="false" ht="15" hidden="false" customHeight="false" outlineLevel="0" collapsed="false">
      <c r="A26" s="65"/>
      <c r="B26" s="65"/>
      <c r="C26" s="65"/>
      <c r="D26" s="65"/>
      <c r="E26" s="65"/>
      <c r="F26" s="65"/>
      <c r="G26" s="65"/>
    </row>
    <row r="27" customFormat="false" ht="15" hidden="false" customHeight="false" outlineLevel="0" collapsed="false">
      <c r="A27" s="65"/>
      <c r="B27" s="65"/>
      <c r="C27" s="65"/>
      <c r="D27" s="65"/>
      <c r="E27" s="65"/>
      <c r="F27" s="65"/>
      <c r="G27" s="65"/>
    </row>
    <row r="28" customFormat="false" ht="15" hidden="false" customHeight="false" outlineLevel="0" collapsed="false">
      <c r="A28" s="65"/>
      <c r="B28" s="65"/>
      <c r="C28" s="65"/>
      <c r="D28" s="65"/>
      <c r="E28" s="65"/>
      <c r="F28" s="65"/>
      <c r="G28" s="65"/>
    </row>
    <row r="29" customFormat="false" ht="15" hidden="false" customHeight="false" outlineLevel="0" collapsed="false">
      <c r="A29" s="65"/>
      <c r="B29" s="65"/>
      <c r="C29" s="65"/>
      <c r="D29" s="65"/>
      <c r="E29" s="65"/>
      <c r="F29" s="65"/>
      <c r="G29" s="65"/>
    </row>
    <row r="30" customFormat="false" ht="15" hidden="false" customHeight="false" outlineLevel="0" collapsed="false">
      <c r="A30" s="65"/>
      <c r="B30" s="65"/>
      <c r="C30" s="65"/>
      <c r="D30" s="65"/>
      <c r="E30" s="65"/>
      <c r="F30" s="65"/>
      <c r="G30" s="65"/>
    </row>
    <row r="31" customFormat="false" ht="15" hidden="false" customHeight="false" outlineLevel="0" collapsed="false">
      <c r="A31" s="65"/>
      <c r="B31" s="65"/>
      <c r="C31" s="65"/>
      <c r="D31" s="65"/>
      <c r="E31" s="65"/>
      <c r="F31" s="65"/>
      <c r="G31" s="65"/>
    </row>
    <row r="32" customFormat="false" ht="15" hidden="false" customHeight="false" outlineLevel="0" collapsed="false">
      <c r="A32" s="65"/>
      <c r="B32" s="65"/>
      <c r="C32" s="65"/>
      <c r="D32" s="65"/>
      <c r="E32" s="65"/>
      <c r="F32" s="65"/>
      <c r="G32" s="65"/>
    </row>
    <row r="33" customFormat="false" ht="15" hidden="false" customHeight="false" outlineLevel="0" collapsed="false">
      <c r="A33" s="65"/>
      <c r="B33" s="65"/>
      <c r="C33" s="65"/>
      <c r="D33" s="65"/>
      <c r="E33" s="65"/>
      <c r="F33" s="65"/>
      <c r="G33" s="65"/>
    </row>
    <row r="34" customFormat="false" ht="15" hidden="false" customHeight="false" outlineLevel="0" collapsed="false">
      <c r="A34" s="65"/>
      <c r="B34" s="65"/>
      <c r="C34" s="65"/>
      <c r="D34" s="65"/>
      <c r="E34" s="65"/>
      <c r="F34" s="65"/>
      <c r="G34" s="65"/>
    </row>
    <row r="35" customFormat="false" ht="15" hidden="false" customHeight="false" outlineLevel="0" collapsed="false">
      <c r="A35" s="65"/>
      <c r="B35" s="65"/>
      <c r="C35" s="65"/>
      <c r="D35" s="65"/>
      <c r="E35" s="65"/>
      <c r="F35" s="65"/>
      <c r="G35" s="65"/>
    </row>
    <row r="36" customFormat="false" ht="15" hidden="false" customHeight="false" outlineLevel="0" collapsed="false">
      <c r="A36" s="65"/>
      <c r="B36" s="65"/>
      <c r="C36" s="65"/>
      <c r="D36" s="65"/>
      <c r="E36" s="65"/>
      <c r="F36" s="65"/>
      <c r="G36" s="65"/>
    </row>
    <row r="37" customFormat="false" ht="15" hidden="false" customHeight="false" outlineLevel="0" collapsed="false">
      <c r="A37" s="65"/>
      <c r="B37" s="65"/>
      <c r="C37" s="65"/>
      <c r="D37" s="65"/>
      <c r="E37" s="65"/>
      <c r="F37" s="65"/>
      <c r="G37" s="65"/>
    </row>
    <row r="38" customFormat="false" ht="15" hidden="false" customHeight="false" outlineLevel="0" collapsed="false">
      <c r="A38" s="65"/>
      <c r="B38" s="65"/>
      <c r="C38" s="65"/>
      <c r="D38" s="65"/>
      <c r="E38" s="65"/>
      <c r="F38" s="65"/>
      <c r="G38" s="65"/>
    </row>
    <row r="39" customFormat="false" ht="15" hidden="false" customHeight="false" outlineLevel="0" collapsed="false">
      <c r="A39" s="65"/>
      <c r="B39" s="65"/>
      <c r="C39" s="65"/>
      <c r="D39" s="65"/>
      <c r="E39" s="65"/>
      <c r="F39" s="65"/>
      <c r="G39" s="65"/>
    </row>
    <row r="40" customFormat="false" ht="15" hidden="false" customHeight="false" outlineLevel="0" collapsed="false">
      <c r="A40" s="65"/>
      <c r="B40" s="65"/>
      <c r="C40" s="65"/>
      <c r="D40" s="65"/>
      <c r="E40" s="65"/>
      <c r="F40" s="65"/>
      <c r="G40" s="65"/>
    </row>
    <row r="41" customFormat="false" ht="15" hidden="false" customHeight="false" outlineLevel="0" collapsed="false">
      <c r="A41" s="65"/>
      <c r="B41" s="65"/>
      <c r="C41" s="65"/>
      <c r="D41" s="65"/>
      <c r="E41" s="65"/>
      <c r="F41" s="65"/>
      <c r="G41" s="65"/>
    </row>
    <row r="42" customFormat="false" ht="15" hidden="false" customHeight="false" outlineLevel="0" collapsed="false">
      <c r="A42" s="65"/>
      <c r="B42" s="65"/>
      <c r="C42" s="65"/>
      <c r="D42" s="65"/>
      <c r="E42" s="65"/>
      <c r="F42" s="65"/>
      <c r="G42" s="65"/>
    </row>
    <row r="43" customFormat="false" ht="15" hidden="false" customHeight="false" outlineLevel="0" collapsed="false">
      <c r="A43" s="65"/>
      <c r="B43" s="65"/>
      <c r="C43" s="65"/>
      <c r="D43" s="65"/>
      <c r="E43" s="65"/>
      <c r="F43" s="65"/>
      <c r="G43" s="65"/>
    </row>
    <row r="44" customFormat="false" ht="15" hidden="false" customHeight="false" outlineLevel="0" collapsed="false">
      <c r="A44" s="65"/>
      <c r="B44" s="65"/>
      <c r="C44" s="65"/>
      <c r="D44" s="65"/>
      <c r="E44" s="65"/>
      <c r="F44" s="65"/>
      <c r="G44" s="65"/>
    </row>
    <row r="45" customFormat="false" ht="15" hidden="false" customHeight="false" outlineLevel="0" collapsed="false">
      <c r="A45" s="65"/>
      <c r="B45" s="65"/>
      <c r="C45" s="65"/>
      <c r="D45" s="65"/>
      <c r="E45" s="65"/>
      <c r="F45" s="65"/>
      <c r="G45" s="65"/>
    </row>
    <row r="46" customFormat="false" ht="15" hidden="false" customHeight="false" outlineLevel="0" collapsed="false">
      <c r="A46" s="65"/>
      <c r="B46" s="65"/>
      <c r="C46" s="65"/>
      <c r="D46" s="65"/>
      <c r="E46" s="65"/>
      <c r="F46" s="65"/>
      <c r="G46" s="65"/>
    </row>
    <row r="47" customFormat="false" ht="15" hidden="false" customHeight="false" outlineLevel="0" collapsed="false">
      <c r="A47" s="65"/>
      <c r="B47" s="65"/>
      <c r="C47" s="65"/>
      <c r="D47" s="65"/>
      <c r="E47" s="65"/>
      <c r="F47" s="65"/>
      <c r="G47" s="65"/>
    </row>
    <row r="48" customFormat="false" ht="15" hidden="false" customHeight="false" outlineLevel="0" collapsed="false">
      <c r="A48" s="65"/>
      <c r="B48" s="65"/>
      <c r="C48" s="65"/>
      <c r="D48" s="65"/>
      <c r="E48" s="65"/>
      <c r="F48" s="65"/>
      <c r="G48" s="65"/>
    </row>
    <row r="49" customFormat="false" ht="15" hidden="false" customHeight="false" outlineLevel="0" collapsed="false">
      <c r="A49" s="65"/>
      <c r="B49" s="65"/>
      <c r="C49" s="65"/>
      <c r="D49" s="65"/>
      <c r="E49" s="65"/>
      <c r="F49" s="65"/>
      <c r="G49" s="65"/>
    </row>
    <row r="50" customFormat="false" ht="15" hidden="false" customHeight="false" outlineLevel="0" collapsed="false">
      <c r="A50" s="65"/>
      <c r="B50" s="65"/>
      <c r="C50" s="65"/>
      <c r="D50" s="65"/>
      <c r="E50" s="65"/>
      <c r="F50" s="65"/>
      <c r="G50" s="65"/>
    </row>
    <row r="51" customFormat="false" ht="15" hidden="false" customHeight="false" outlineLevel="0" collapsed="false">
      <c r="A51" s="65"/>
      <c r="B51" s="65"/>
      <c r="C51" s="65"/>
      <c r="D51" s="65"/>
      <c r="E51" s="65"/>
      <c r="F51" s="65"/>
      <c r="G51" s="65"/>
    </row>
    <row r="52" customFormat="false" ht="15" hidden="false" customHeight="false" outlineLevel="0" collapsed="false">
      <c r="A52" s="65"/>
      <c r="B52" s="65"/>
      <c r="C52" s="65"/>
      <c r="D52" s="65"/>
      <c r="E52" s="65"/>
      <c r="F52" s="65"/>
      <c r="G52" s="65"/>
    </row>
    <row r="53" customFormat="false" ht="15" hidden="false" customHeight="false" outlineLevel="0" collapsed="false">
      <c r="A53" s="65"/>
      <c r="B53" s="65"/>
      <c r="C53" s="65"/>
      <c r="D53" s="65"/>
      <c r="E53" s="65"/>
      <c r="F53" s="65"/>
      <c r="G53" s="65"/>
    </row>
    <row r="54" customFormat="false" ht="15" hidden="false" customHeight="false" outlineLevel="0" collapsed="false">
      <c r="A54" s="65"/>
      <c r="B54" s="65"/>
      <c r="C54" s="65"/>
      <c r="D54" s="65"/>
      <c r="E54" s="65"/>
      <c r="F54" s="65"/>
      <c r="G54" s="65"/>
    </row>
    <row r="55" customFormat="false" ht="15" hidden="false" customHeight="false" outlineLevel="0" collapsed="false">
      <c r="A55" s="65"/>
      <c r="B55" s="65"/>
      <c r="C55" s="65"/>
      <c r="D55" s="65"/>
      <c r="E55" s="65"/>
      <c r="F55" s="65"/>
      <c r="G55" s="65"/>
    </row>
    <row r="56" customFormat="false" ht="15" hidden="false" customHeight="false" outlineLevel="0" collapsed="false">
      <c r="A56" s="65"/>
      <c r="B56" s="65"/>
      <c r="C56" s="65"/>
      <c r="D56" s="65"/>
      <c r="E56" s="65"/>
      <c r="F56" s="65"/>
      <c r="G56" s="65"/>
    </row>
    <row r="57" customFormat="false" ht="15" hidden="false" customHeight="false" outlineLevel="0" collapsed="false">
      <c r="A57" s="65"/>
      <c r="B57" s="65"/>
      <c r="C57" s="65"/>
      <c r="D57" s="65"/>
      <c r="E57" s="65"/>
      <c r="F57" s="65"/>
      <c r="G57" s="65"/>
    </row>
    <row r="58" customFormat="false" ht="15" hidden="false" customHeight="false" outlineLevel="0" collapsed="false">
      <c r="A58" s="65"/>
      <c r="B58" s="65"/>
      <c r="C58" s="65"/>
      <c r="D58" s="65"/>
      <c r="E58" s="65"/>
      <c r="F58" s="65"/>
      <c r="G58" s="65"/>
    </row>
    <row r="59" customFormat="false" ht="15" hidden="false" customHeight="false" outlineLevel="0" collapsed="false">
      <c r="A59" s="65"/>
      <c r="B59" s="65"/>
      <c r="C59" s="65"/>
      <c r="D59" s="65"/>
      <c r="E59" s="65"/>
      <c r="F59" s="65"/>
      <c r="G59" s="65"/>
    </row>
    <row r="60" customFormat="false" ht="15" hidden="false" customHeight="false" outlineLevel="0" collapsed="false">
      <c r="A60" s="65"/>
      <c r="B60" s="65"/>
      <c r="C60" s="65"/>
      <c r="D60" s="65"/>
      <c r="E60" s="65"/>
      <c r="F60" s="65"/>
      <c r="G60" s="65"/>
    </row>
    <row r="61" customFormat="false" ht="15" hidden="false" customHeight="false" outlineLevel="0" collapsed="false">
      <c r="A61" s="65"/>
      <c r="B61" s="65"/>
      <c r="C61" s="65"/>
      <c r="D61" s="65"/>
      <c r="E61" s="65"/>
      <c r="F61" s="65"/>
      <c r="G61" s="65"/>
    </row>
    <row r="62" customFormat="false" ht="15" hidden="false" customHeight="false" outlineLevel="0" collapsed="false">
      <c r="A62" s="65"/>
      <c r="B62" s="65"/>
      <c r="C62" s="65"/>
      <c r="D62" s="65"/>
      <c r="E62" s="65"/>
      <c r="F62" s="65"/>
      <c r="G62" s="65"/>
    </row>
    <row r="63" customFormat="false" ht="15" hidden="false" customHeight="false" outlineLevel="0" collapsed="false">
      <c r="A63" s="65"/>
      <c r="B63" s="65"/>
      <c r="C63" s="65"/>
      <c r="D63" s="65"/>
      <c r="E63" s="65"/>
      <c r="F63" s="65"/>
      <c r="G63" s="65"/>
    </row>
    <row r="64" customFormat="false" ht="15" hidden="false" customHeight="false" outlineLevel="0" collapsed="false">
      <c r="A64" s="65"/>
      <c r="B64" s="65"/>
      <c r="C64" s="65"/>
      <c r="D64" s="65"/>
      <c r="E64" s="65"/>
      <c r="F64" s="65"/>
      <c r="G64" s="65"/>
    </row>
    <row r="65" customFormat="false" ht="15" hidden="false" customHeight="false" outlineLevel="0" collapsed="false">
      <c r="A65" s="65"/>
      <c r="B65" s="65"/>
      <c r="C65" s="65"/>
      <c r="D65" s="65"/>
      <c r="E65" s="65"/>
      <c r="F65" s="65"/>
      <c r="G65" s="65"/>
    </row>
    <row r="66" customFormat="false" ht="15" hidden="false" customHeight="false" outlineLevel="0" collapsed="false">
      <c r="A66" s="65"/>
      <c r="B66" s="65"/>
      <c r="C66" s="65"/>
      <c r="D66" s="65"/>
      <c r="E66" s="65"/>
      <c r="F66" s="65"/>
      <c r="G66" s="65"/>
    </row>
    <row r="67" customFormat="false" ht="15" hidden="false" customHeight="false" outlineLevel="0" collapsed="false">
      <c r="A67" s="65"/>
      <c r="B67" s="65"/>
      <c r="C67" s="65"/>
      <c r="D67" s="65"/>
      <c r="E67" s="65"/>
      <c r="F67" s="65"/>
      <c r="G67" s="65"/>
    </row>
    <row r="68" customFormat="false" ht="15" hidden="false" customHeight="false" outlineLevel="0" collapsed="false">
      <c r="A68" s="65"/>
      <c r="B68" s="65"/>
      <c r="C68" s="65"/>
      <c r="D68" s="65"/>
      <c r="E68" s="65"/>
      <c r="F68" s="65"/>
      <c r="G68" s="65"/>
    </row>
    <row r="70" customFormat="false" ht="15" hidden="false" customHeight="false" outlineLevel="0" collapsed="false">
      <c r="A70" s="41" t="s">
        <v>179</v>
      </c>
    </row>
    <row r="72" customFormat="false" ht="23.85" hidden="false" customHeight="false" outlineLevel="0" collapsed="false">
      <c r="A72" s="36" t="s">
        <v>62</v>
      </c>
      <c r="B72" s="36" t="s">
        <v>180</v>
      </c>
      <c r="C72" s="36" t="s">
        <v>181</v>
      </c>
      <c r="D72" s="36" t="s">
        <v>182</v>
      </c>
      <c r="E72" s="36" t="s">
        <v>183</v>
      </c>
      <c r="F72" s="36" t="s">
        <v>184</v>
      </c>
    </row>
    <row r="73" customFormat="false" ht="15" hidden="false" customHeight="false" outlineLevel="0" collapsed="false">
      <c r="A73" s="65"/>
      <c r="B73" s="65"/>
      <c r="C73" s="65"/>
      <c r="D73" s="65"/>
      <c r="E73" s="65"/>
      <c r="F73" s="65"/>
    </row>
    <row r="74" customFormat="false" ht="15" hidden="false" customHeight="false" outlineLevel="0" collapsed="false">
      <c r="A74" s="65"/>
      <c r="B74" s="65"/>
      <c r="C74" s="65"/>
      <c r="D74" s="65"/>
      <c r="E74" s="65"/>
      <c r="F74" s="65"/>
    </row>
    <row r="75" customFormat="false" ht="15" hidden="false" customHeight="false" outlineLevel="0" collapsed="false">
      <c r="A75" s="65"/>
      <c r="B75" s="65"/>
      <c r="C75" s="65"/>
      <c r="D75" s="65"/>
      <c r="E75" s="65"/>
      <c r="F75" s="65"/>
    </row>
    <row r="76" customFormat="false" ht="15" hidden="false" customHeight="false" outlineLevel="0" collapsed="false">
      <c r="A76" s="65"/>
      <c r="B76" s="65"/>
      <c r="C76" s="65"/>
      <c r="D76" s="65"/>
      <c r="E76" s="65"/>
      <c r="F76" s="65"/>
    </row>
    <row r="77" customFormat="false" ht="15" hidden="false" customHeight="false" outlineLevel="0" collapsed="false">
      <c r="A77" s="65"/>
      <c r="B77" s="65"/>
      <c r="C77" s="65"/>
      <c r="D77" s="65"/>
      <c r="E77" s="65"/>
      <c r="F77" s="65"/>
    </row>
    <row r="78" customFormat="false" ht="15" hidden="false" customHeight="false" outlineLevel="0" collapsed="false">
      <c r="A78" s="65"/>
      <c r="B78" s="65"/>
      <c r="C78" s="65"/>
      <c r="D78" s="65"/>
      <c r="E78" s="65"/>
      <c r="F78" s="65"/>
    </row>
    <row r="79" customFormat="false" ht="15" hidden="false" customHeight="false" outlineLevel="0" collapsed="false">
      <c r="A79" s="65"/>
      <c r="B79" s="65"/>
      <c r="C79" s="65"/>
      <c r="D79" s="65"/>
      <c r="E79" s="65"/>
      <c r="F79" s="65"/>
    </row>
    <row r="80" customFormat="false" ht="15" hidden="false" customHeight="false" outlineLevel="0" collapsed="false">
      <c r="A80" s="65"/>
      <c r="B80" s="65"/>
      <c r="C80" s="65"/>
      <c r="D80" s="65"/>
      <c r="E80" s="65"/>
      <c r="F80" s="65"/>
    </row>
    <row r="81" customFormat="false" ht="15" hidden="false" customHeight="false" outlineLevel="0" collapsed="false">
      <c r="A81" s="65"/>
      <c r="B81" s="65"/>
      <c r="C81" s="65"/>
      <c r="D81" s="65"/>
      <c r="E81" s="65"/>
      <c r="F81" s="65"/>
    </row>
    <row r="82" customFormat="false" ht="15" hidden="false" customHeight="false" outlineLevel="0" collapsed="false">
      <c r="A82" s="65"/>
      <c r="B82" s="65"/>
      <c r="C82" s="65"/>
      <c r="D82" s="65"/>
      <c r="E82" s="65"/>
      <c r="F82" s="65"/>
    </row>
    <row r="83" customFormat="false" ht="15" hidden="false" customHeight="false" outlineLevel="0" collapsed="false">
      <c r="A83" s="65"/>
      <c r="B83" s="65"/>
      <c r="C83" s="65"/>
      <c r="D83" s="65"/>
      <c r="E83" s="65"/>
      <c r="F83" s="65"/>
    </row>
    <row r="84" customFormat="false" ht="15" hidden="false" customHeight="false" outlineLevel="0" collapsed="false">
      <c r="A84" s="65"/>
      <c r="B84" s="65"/>
      <c r="C84" s="65"/>
      <c r="D84" s="65"/>
      <c r="E84" s="65"/>
      <c r="F84" s="65"/>
    </row>
    <row r="85" customFormat="false" ht="15" hidden="false" customHeight="false" outlineLevel="0" collapsed="false">
      <c r="A85" s="65"/>
      <c r="B85" s="65"/>
      <c r="C85" s="65"/>
      <c r="D85" s="65"/>
      <c r="E85" s="65"/>
      <c r="F85" s="65"/>
    </row>
    <row r="86" customFormat="false" ht="15" hidden="false" customHeight="false" outlineLevel="0" collapsed="false">
      <c r="A86" s="65"/>
      <c r="B86" s="65"/>
      <c r="C86" s="65"/>
      <c r="D86" s="65"/>
      <c r="E86" s="65"/>
      <c r="F86" s="65"/>
    </row>
    <row r="87" customFormat="false" ht="15" hidden="false" customHeight="false" outlineLevel="0" collapsed="false">
      <c r="A87" s="65"/>
      <c r="B87" s="65"/>
      <c r="C87" s="65"/>
      <c r="D87" s="65"/>
      <c r="E87" s="65"/>
      <c r="F87" s="65"/>
    </row>
    <row r="88" customFormat="false" ht="15" hidden="false" customHeight="false" outlineLevel="0" collapsed="false">
      <c r="A88" s="65"/>
      <c r="B88" s="65"/>
      <c r="C88" s="65"/>
      <c r="D88" s="65"/>
      <c r="E88" s="65"/>
      <c r="F88" s="65"/>
    </row>
    <row r="89" customFormat="false" ht="15" hidden="false" customHeight="false" outlineLevel="0" collapsed="false">
      <c r="A89" s="65"/>
      <c r="B89" s="65"/>
      <c r="C89" s="65"/>
      <c r="D89" s="65"/>
      <c r="E89" s="65"/>
      <c r="F89" s="65"/>
    </row>
    <row r="90" customFormat="false" ht="15" hidden="false" customHeight="false" outlineLevel="0" collapsed="false">
      <c r="A90" s="65"/>
      <c r="B90" s="65"/>
      <c r="C90" s="65"/>
      <c r="D90" s="65"/>
      <c r="E90" s="65"/>
      <c r="F90" s="65"/>
    </row>
    <row r="91" customFormat="false" ht="15" hidden="false" customHeight="false" outlineLevel="0" collapsed="false">
      <c r="A91" s="65"/>
      <c r="B91" s="65"/>
      <c r="C91" s="65"/>
      <c r="D91" s="65"/>
      <c r="E91" s="65"/>
      <c r="F91" s="65"/>
    </row>
    <row r="92" customFormat="false" ht="15" hidden="false" customHeight="false" outlineLevel="0" collapsed="false">
      <c r="A92" s="65"/>
      <c r="B92" s="65"/>
      <c r="C92" s="65"/>
      <c r="D92" s="65"/>
      <c r="E92" s="65"/>
      <c r="F92" s="65"/>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4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30"/>
  </cols>
  <sheetData>
    <row r="1" customFormat="false" ht="19.7" hidden="false" customHeight="false" outlineLevel="0" collapsed="false">
      <c r="A1" s="24" t="s">
        <v>185</v>
      </c>
    </row>
    <row r="2" customFormat="false" ht="15" hidden="false" customHeight="false" outlineLevel="0" collapsed="false">
      <c r="A2" s="40" t="s">
        <v>186</v>
      </c>
    </row>
    <row r="4" customFormat="false" ht="15" hidden="false" customHeight="false" outlineLevel="0" collapsed="false">
      <c r="A4" s="41" t="s">
        <v>187</v>
      </c>
    </row>
    <row r="6" customFormat="false" ht="15" hidden="false" customHeight="false" outlineLevel="0" collapsed="false">
      <c r="A6" s="56" t="s">
        <v>188</v>
      </c>
      <c r="B6" s="46" t="n">
        <v>5000</v>
      </c>
    </row>
    <row r="7" customFormat="false" ht="15" hidden="false" customHeight="false" outlineLevel="0" collapsed="false">
      <c r="A7" s="56" t="s">
        <v>189</v>
      </c>
      <c r="B7" s="46" t="n">
        <v>3000</v>
      </c>
    </row>
    <row r="8" customFormat="false" ht="15" hidden="false" customHeight="false" outlineLevel="0" collapsed="false">
      <c r="A8" s="56" t="s">
        <v>190</v>
      </c>
      <c r="B8" s="46" t="n">
        <v>2000</v>
      </c>
    </row>
    <row r="9" customFormat="false" ht="15" hidden="false" customHeight="false" outlineLevel="0" collapsed="false">
      <c r="A9" s="56" t="s">
        <v>191</v>
      </c>
      <c r="B9" s="46" t="n">
        <v>1500</v>
      </c>
    </row>
    <row r="10" customFormat="false" ht="15" hidden="false" customHeight="false" outlineLevel="0" collapsed="false">
      <c r="A10" s="56" t="s">
        <v>192</v>
      </c>
      <c r="B10" s="46" t="n">
        <v>500</v>
      </c>
    </row>
    <row r="11" customFormat="false" ht="15" hidden="false" customHeight="false" outlineLevel="0" collapsed="false">
      <c r="A11" s="56" t="s">
        <v>193</v>
      </c>
      <c r="B11" s="46" t="n">
        <v>1000</v>
      </c>
    </row>
    <row r="12" customFormat="false" ht="15" hidden="false" customHeight="false" outlineLevel="0" collapsed="false">
      <c r="A12" s="56" t="s">
        <v>194</v>
      </c>
      <c r="B12" s="46" t="n">
        <v>500</v>
      </c>
    </row>
    <row r="14" customFormat="false" ht="15" hidden="false" customHeight="false" outlineLevel="0" collapsed="false">
      <c r="A14" s="57" t="s">
        <v>195</v>
      </c>
      <c r="B14" s="66" t="n">
        <f aca="false">SUM(B6:B12)</f>
        <v>13500</v>
      </c>
    </row>
    <row r="16" customFormat="false" ht="15" hidden="false" customHeight="false" outlineLevel="0" collapsed="false">
      <c r="A16" s="28" t="s">
        <v>196</v>
      </c>
    </row>
    <row r="18" customFormat="false" ht="15" hidden="false" customHeight="false" outlineLevel="0" collapsed="false">
      <c r="A18" s="20" t="s">
        <v>197</v>
      </c>
      <c r="B18" s="67" t="s">
        <v>198</v>
      </c>
    </row>
    <row r="19" customFormat="false" ht="15" hidden="false" customHeight="false" outlineLevel="0" collapsed="false">
      <c r="A19" s="20" t="s">
        <v>199</v>
      </c>
      <c r="B19" s="67" t="s">
        <v>200</v>
      </c>
    </row>
    <row r="20" customFormat="false" ht="15" hidden="false" customHeight="false" outlineLevel="0" collapsed="false">
      <c r="A20" s="20" t="s">
        <v>201</v>
      </c>
      <c r="B20" s="67" t="s">
        <v>202</v>
      </c>
    </row>
    <row r="21" customFormat="false" ht="15" hidden="false" customHeight="false" outlineLevel="0" collapsed="false">
      <c r="A21" s="20" t="s">
        <v>203</v>
      </c>
      <c r="B21" s="67" t="s">
        <v>204</v>
      </c>
    </row>
    <row r="22" customFormat="false" ht="15" hidden="false" customHeight="false" outlineLevel="0" collapsed="false">
      <c r="A22" s="20" t="s">
        <v>205</v>
      </c>
      <c r="B22" s="67" t="s">
        <v>206</v>
      </c>
    </row>
    <row r="24" customFormat="false" ht="15" hidden="false" customHeight="false" outlineLevel="0" collapsed="false">
      <c r="A24" s="57" t="s">
        <v>207</v>
      </c>
      <c r="B24" s="68" t="n">
        <v>100000</v>
      </c>
    </row>
    <row r="26" customFormat="false" ht="15" hidden="false" customHeight="false" outlineLevel="0" collapsed="false">
      <c r="A26" s="41" t="s">
        <v>208</v>
      </c>
    </row>
    <row r="28" customFormat="false" ht="15" hidden="false" customHeight="false" outlineLevel="0" collapsed="false">
      <c r="A28" s="20" t="s">
        <v>209</v>
      </c>
      <c r="B28" s="61" t="n">
        <f aca="false">B24</f>
        <v>100000</v>
      </c>
    </row>
    <row r="29" customFormat="false" ht="15" hidden="false" customHeight="false" outlineLevel="0" collapsed="false">
      <c r="A29" s="20" t="s">
        <v>210</v>
      </c>
      <c r="B29" s="61" t="n">
        <f aca="false">B14</f>
        <v>13500</v>
      </c>
    </row>
    <row r="31" customFormat="false" ht="17.35" hidden="false" customHeight="false" outlineLevel="0" collapsed="false">
      <c r="A31" s="69" t="s">
        <v>211</v>
      </c>
      <c r="B31" s="70" t="n">
        <f aca="false">B28-B29</f>
        <v>86500</v>
      </c>
    </row>
    <row r="33" customFormat="false" ht="15" hidden="false" customHeight="false" outlineLevel="0" collapsed="false">
      <c r="A33" s="20" t="s">
        <v>212</v>
      </c>
      <c r="B33" s="71" t="n">
        <f aca="false">B31/B29</f>
        <v>6.40740740740741</v>
      </c>
    </row>
    <row r="35" customFormat="false" ht="15" hidden="false" customHeight="false" outlineLevel="0" collapsed="false">
      <c r="A35" s="41" t="s">
        <v>213</v>
      </c>
    </row>
    <row r="37" customFormat="false" ht="180" hidden="false" customHeight="true" outlineLevel="0" collapsed="false">
      <c r="A37" s="42" t="s">
        <v>214</v>
      </c>
    </row>
    <row r="40" customFormat="false" ht="15" hidden="false" customHeight="false" outlineLevel="0" collapsed="false">
      <c r="A40" s="41" t="s">
        <v>215</v>
      </c>
    </row>
    <row r="42" customFormat="false" ht="219.75" hidden="false" customHeight="true" outlineLevel="0" collapsed="false">
      <c r="A42" s="30" t="s">
        <v>216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4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00"/>
    <col collapsed="false" customWidth="true" hidden="false" outlineLevel="0" max="2" min="2" style="1" width="20"/>
  </cols>
  <sheetData>
    <row r="1" customFormat="false" ht="19.5" hidden="false" customHeight="true" outlineLevel="0" collapsed="false">
      <c r="A1" s="2" t="s">
        <v>217</v>
      </c>
    </row>
    <row r="2" customFormat="false" ht="15" hidden="false" customHeight="true" outlineLevel="0" collapsed="false">
      <c r="A2" s="3" t="s">
        <v>218</v>
      </c>
    </row>
    <row r="4" customFormat="false" ht="15" hidden="false" customHeight="true" outlineLevel="0" collapsed="false">
      <c r="A4" s="72" t="s">
        <v>219</v>
      </c>
    </row>
    <row r="6" customFormat="false" ht="15" hidden="false" customHeight="true" outlineLevel="0" collapsed="false">
      <c r="A6" s="34" t="s">
        <v>44</v>
      </c>
      <c r="B6" s="73" t="s">
        <v>45</v>
      </c>
    </row>
    <row r="7" customFormat="false" ht="15" hidden="false" customHeight="true" outlineLevel="0" collapsed="false">
      <c r="A7" s="34" t="s">
        <v>46</v>
      </c>
      <c r="B7" s="73" t="s">
        <v>47</v>
      </c>
    </row>
    <row r="9" customFormat="false" ht="15" hidden="false" customHeight="true" outlineLevel="0" collapsed="false">
      <c r="A9" s="5" t="s">
        <v>220</v>
      </c>
    </row>
    <row r="11" customFormat="false" ht="39.75" hidden="false" customHeight="true" outlineLevel="0" collapsed="false">
      <c r="A11" s="17" t="s">
        <v>221</v>
      </c>
    </row>
    <row r="13" customFormat="false" ht="15" hidden="false" customHeight="true" outlineLevel="0" collapsed="false">
      <c r="A13" s="5" t="s">
        <v>222</v>
      </c>
    </row>
    <row r="15" customFormat="false" ht="19.5" hidden="false" customHeight="true" outlineLevel="0" collapsed="false">
      <c r="A15" s="74" t="s">
        <v>223</v>
      </c>
    </row>
    <row r="16" customFormat="false" ht="19.5" hidden="false" customHeight="true" outlineLevel="0" collapsed="false">
      <c r="A16" s="42" t="s">
        <v>224</v>
      </c>
    </row>
    <row r="17" customFormat="false" ht="9.75" hidden="false" customHeight="true" outlineLevel="0" collapsed="false">
      <c r="A17" s="42"/>
    </row>
    <row r="18" customFormat="false" ht="19.5" hidden="false" customHeight="true" outlineLevel="0" collapsed="false">
      <c r="A18" s="74" t="s">
        <v>225</v>
      </c>
    </row>
    <row r="19" customFormat="false" ht="19.5" hidden="false" customHeight="true" outlineLevel="0" collapsed="false">
      <c r="A19" s="42" t="s">
        <v>226</v>
      </c>
    </row>
    <row r="20" customFormat="false" ht="19.5" hidden="false" customHeight="true" outlineLevel="0" collapsed="false">
      <c r="A20" s="42" t="s">
        <v>227</v>
      </c>
    </row>
    <row r="21" customFormat="false" ht="19.5" hidden="false" customHeight="true" outlineLevel="0" collapsed="false">
      <c r="A21" s="42" t="s">
        <v>228</v>
      </c>
    </row>
    <row r="22" customFormat="false" ht="9.75" hidden="false" customHeight="true" outlineLevel="0" collapsed="false">
      <c r="A22" s="42"/>
    </row>
    <row r="23" customFormat="false" ht="19.5" hidden="false" customHeight="true" outlineLevel="0" collapsed="false">
      <c r="A23" s="74" t="s">
        <v>229</v>
      </c>
    </row>
    <row r="24" customFormat="false" ht="19.5" hidden="false" customHeight="true" outlineLevel="0" collapsed="false">
      <c r="A24" s="42" t="s">
        <v>230</v>
      </c>
    </row>
    <row r="25" customFormat="false" ht="19.5" hidden="false" customHeight="true" outlineLevel="0" collapsed="false">
      <c r="A25" s="42" t="s">
        <v>231</v>
      </c>
    </row>
    <row r="26" customFormat="false" ht="19.5" hidden="false" customHeight="true" outlineLevel="0" collapsed="false">
      <c r="A26" s="42" t="s">
        <v>232</v>
      </c>
    </row>
    <row r="27" customFormat="false" ht="9.75" hidden="false" customHeight="true" outlineLevel="0" collapsed="false">
      <c r="A27" s="42"/>
    </row>
    <row r="28" customFormat="false" ht="19.5" hidden="false" customHeight="true" outlineLevel="0" collapsed="false">
      <c r="A28" s="74" t="s">
        <v>233</v>
      </c>
    </row>
    <row r="29" customFormat="false" ht="19.5" hidden="false" customHeight="true" outlineLevel="0" collapsed="false">
      <c r="A29" s="42" t="s">
        <v>234</v>
      </c>
    </row>
    <row r="30" customFormat="false" ht="19.5" hidden="false" customHeight="true" outlineLevel="0" collapsed="false">
      <c r="A30" s="42" t="s">
        <v>235</v>
      </c>
    </row>
    <row r="31" customFormat="false" ht="9.75" hidden="false" customHeight="true" outlineLevel="0" collapsed="false">
      <c r="A31" s="42"/>
    </row>
    <row r="32" customFormat="false" ht="19.5" hidden="false" customHeight="true" outlineLevel="0" collapsed="false">
      <c r="A32" s="74" t="s">
        <v>236</v>
      </c>
    </row>
    <row r="33" customFormat="false" ht="19.5" hidden="false" customHeight="true" outlineLevel="0" collapsed="false">
      <c r="A33" s="42" t="s">
        <v>237</v>
      </c>
    </row>
    <row r="34" customFormat="false" ht="19.5" hidden="false" customHeight="true" outlineLevel="0" collapsed="false">
      <c r="A34" s="75" t="s">
        <v>238</v>
      </c>
    </row>
    <row r="35" customFormat="false" ht="60" hidden="false" customHeight="true" outlineLevel="0" collapsed="false">
      <c r="A35" s="42" t="s">
        <v>239</v>
      </c>
    </row>
    <row r="36" customFormat="false" ht="15" hidden="false" customHeight="true" outlineLevel="0" collapsed="false">
      <c r="A36" s="16" t="s">
        <v>240</v>
      </c>
    </row>
    <row r="38" customFormat="false" ht="399.75" hidden="false" customHeight="true" outlineLevel="0" collapsed="false">
      <c r="A38" s="76" t="s">
        <v>241</v>
      </c>
    </row>
    <row r="40" customFormat="false" ht="30" hidden="false" customHeight="true" outlineLevel="0" collapsed="false">
      <c r="A40" s="77" t="s">
        <v>242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00"/>
  </cols>
  <sheetData>
    <row r="1" customFormat="false" ht="19.5" hidden="false" customHeight="true" outlineLevel="0" collapsed="false">
      <c r="A1" s="2" t="s">
        <v>243</v>
      </c>
    </row>
    <row r="2" customFormat="false" ht="15" hidden="false" customHeight="true" outlineLevel="0" collapsed="false">
      <c r="A2" s="3" t="s">
        <v>244</v>
      </c>
    </row>
    <row r="4" customFormat="false" ht="15" hidden="false" customHeight="true" outlineLevel="0" collapsed="false">
      <c r="A4" s="5" t="s">
        <v>245</v>
      </c>
    </row>
    <row r="6" customFormat="false" ht="24.75" hidden="false" customHeight="true" outlineLevel="0" collapsed="false">
      <c r="A6" s="22" t="s">
        <v>246</v>
      </c>
    </row>
    <row r="7" customFormat="false" ht="24.75" hidden="false" customHeight="true" outlineLevel="0" collapsed="false">
      <c r="A7" s="22" t="s">
        <v>247</v>
      </c>
    </row>
    <row r="8" customFormat="false" ht="24.75" hidden="false" customHeight="true" outlineLevel="0" collapsed="false">
      <c r="A8" s="22" t="s">
        <v>248</v>
      </c>
    </row>
    <row r="9" customFormat="false" ht="24.75" hidden="false" customHeight="true" outlineLevel="0" collapsed="false">
      <c r="A9" s="22" t="s">
        <v>249</v>
      </c>
    </row>
    <row r="11" customFormat="false" ht="15" hidden="false" customHeight="true" outlineLevel="0" collapsed="false">
      <c r="A11" s="5" t="s">
        <v>250</v>
      </c>
    </row>
    <row r="13" customFormat="false" ht="15" hidden="false" customHeight="true" outlineLevel="0" collapsed="false">
      <c r="A13" s="78" t="s">
        <v>251</v>
      </c>
    </row>
    <row r="15" customFormat="false" ht="199.5" hidden="false" customHeight="true" outlineLevel="0" collapsed="false">
      <c r="A15" s="42" t="s">
        <v>252</v>
      </c>
    </row>
    <row r="17" customFormat="false" ht="15" hidden="false" customHeight="true" outlineLevel="0" collapsed="false">
      <c r="A17" s="78" t="s">
        <v>253</v>
      </c>
    </row>
    <row r="19" customFormat="false" ht="219.75" hidden="false" customHeight="true" outlineLevel="0" collapsed="false">
      <c r="A19" s="42" t="s">
        <v>254</v>
      </c>
    </row>
    <row r="21" customFormat="false" ht="15" hidden="false" customHeight="true" outlineLevel="0" collapsed="false">
      <c r="A21" s="79" t="s">
        <v>255</v>
      </c>
    </row>
    <row r="23" customFormat="false" ht="219.75" hidden="false" customHeight="true" outlineLevel="0" collapsed="false">
      <c r="A23" s="42" t="s">
        <v>256</v>
      </c>
    </row>
    <row r="25" customFormat="false" ht="15" hidden="false" customHeight="true" outlineLevel="0" collapsed="false">
      <c r="A25" s="5" t="s">
        <v>257</v>
      </c>
    </row>
    <row r="27" customFormat="false" ht="99.75" hidden="false" customHeight="true" outlineLevel="0" collapsed="false">
      <c r="A27" s="80" t="s">
        <v>258</v>
      </c>
    </row>
    <row r="29" customFormat="false" ht="15" hidden="false" customHeight="true" outlineLevel="0" collapsed="false">
      <c r="A29" s="5" t="s">
        <v>259</v>
      </c>
    </row>
    <row r="31" customFormat="false" ht="24.75" hidden="false" customHeight="true" outlineLevel="0" collapsed="false">
      <c r="A31" s="22" t="s">
        <v>260</v>
      </c>
    </row>
    <row r="32" customFormat="false" ht="24.75" hidden="false" customHeight="true" outlineLevel="0" collapsed="false">
      <c r="A32" s="22" t="s">
        <v>261</v>
      </c>
    </row>
    <row r="33" customFormat="false" ht="24.75" hidden="false" customHeight="true" outlineLevel="0" collapsed="false">
      <c r="A33" s="22" t="s">
        <v>262</v>
      </c>
    </row>
    <row r="34" customFormat="false" ht="24.75" hidden="false" customHeight="true" outlineLevel="0" collapsed="false">
      <c r="A34" s="22" t="s">
        <v>263</v>
      </c>
    </row>
    <row r="35" customFormat="false" ht="24.75" hidden="false" customHeight="true" outlineLevel="0" collapsed="false">
      <c r="A35" s="22" t="s">
        <v>264</v>
      </c>
    </row>
    <row r="36" customFormat="false" ht="24.75" hidden="false" customHeight="true" outlineLevel="0" collapsed="false">
      <c r="A36" s="22" t="s">
        <v>265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10"/>
  </cols>
  <sheetData>
    <row r="1" customFormat="false" ht="19.5" hidden="false" customHeight="true" outlineLevel="0" collapsed="false">
      <c r="A1" s="2" t="s">
        <v>266</v>
      </c>
    </row>
    <row r="2" customFormat="false" ht="15" hidden="false" customHeight="true" outlineLevel="0" collapsed="false">
      <c r="A2" s="3" t="s">
        <v>267</v>
      </c>
    </row>
    <row r="4" customFormat="false" ht="15" hidden="false" customHeight="true" outlineLevel="0" collapsed="false">
      <c r="A4" s="5" t="s">
        <v>268</v>
      </c>
    </row>
    <row r="6" customFormat="false" ht="499.5" hidden="false" customHeight="true" outlineLevel="0" collapsed="false">
      <c r="A6" s="42" t="s">
        <v>269</v>
      </c>
    </row>
    <row r="8" customFormat="false" ht="15" hidden="false" customHeight="true" outlineLevel="0" collapsed="false">
      <c r="A8" s="5" t="s">
        <v>270</v>
      </c>
    </row>
    <row r="10" customFormat="false" ht="399.75" hidden="false" customHeight="true" outlineLevel="0" collapsed="false">
      <c r="A10" s="42" t="s">
        <v>271</v>
      </c>
    </row>
    <row r="12" customFormat="false" ht="15" hidden="false" customHeight="true" outlineLevel="0" collapsed="false">
      <c r="A12" s="5" t="s">
        <v>272</v>
      </c>
    </row>
    <row r="14" customFormat="false" ht="649.5" hidden="false" customHeight="true" outlineLevel="0" collapsed="false">
      <c r="A14" s="42" t="s">
        <v>273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6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10"/>
  </cols>
  <sheetData>
    <row r="1" customFormat="false" ht="19.5" hidden="false" customHeight="true" outlineLevel="0" collapsed="false">
      <c r="A1" s="2" t="s">
        <v>274</v>
      </c>
    </row>
    <row r="2" customFormat="false" ht="15" hidden="false" customHeight="true" outlineLevel="0" collapsed="false">
      <c r="A2" s="3" t="s">
        <v>275</v>
      </c>
    </row>
    <row r="4" customFormat="false" ht="15" hidden="false" customHeight="true" outlineLevel="0" collapsed="false">
      <c r="A4" s="5" t="s">
        <v>276</v>
      </c>
    </row>
    <row r="6" customFormat="false" ht="24.75" hidden="false" customHeight="true" outlineLevel="0" collapsed="false">
      <c r="A6" s="22" t="s">
        <v>277</v>
      </c>
    </row>
    <row r="7" customFormat="false" ht="24.75" hidden="false" customHeight="true" outlineLevel="0" collapsed="false">
      <c r="A7" s="22" t="s">
        <v>278</v>
      </c>
    </row>
    <row r="8" customFormat="false" ht="24.75" hidden="false" customHeight="true" outlineLevel="0" collapsed="false">
      <c r="A8" s="22" t="s">
        <v>279</v>
      </c>
    </row>
    <row r="9" customFormat="false" ht="24.75" hidden="false" customHeight="true" outlineLevel="0" collapsed="false">
      <c r="A9" s="22" t="s">
        <v>280</v>
      </c>
    </row>
    <row r="10" customFormat="false" ht="24.75" hidden="false" customHeight="true" outlineLevel="0" collapsed="false">
      <c r="A10" s="22" t="s">
        <v>281</v>
      </c>
    </row>
    <row r="11" customFormat="false" ht="24.75" hidden="false" customHeight="true" outlineLevel="0" collapsed="false">
      <c r="A11" s="22" t="s">
        <v>282</v>
      </c>
    </row>
    <row r="12" customFormat="false" ht="24.75" hidden="false" customHeight="true" outlineLevel="0" collapsed="false">
      <c r="A12" s="22" t="s">
        <v>283</v>
      </c>
    </row>
    <row r="13" customFormat="false" ht="24.75" hidden="false" customHeight="true" outlineLevel="0" collapsed="false">
      <c r="A13" s="22" t="s">
        <v>284</v>
      </c>
    </row>
    <row r="14" customFormat="false" ht="24.75" hidden="false" customHeight="true" outlineLevel="0" collapsed="false">
      <c r="A14" s="22" t="s">
        <v>285</v>
      </c>
    </row>
    <row r="15" customFormat="false" ht="24.75" hidden="false" customHeight="true" outlineLevel="0" collapsed="false">
      <c r="A15" s="22" t="s">
        <v>286</v>
      </c>
    </row>
    <row r="16" customFormat="false" ht="24.75" hidden="false" customHeight="true" outlineLevel="0" collapsed="false">
      <c r="A16" s="22" t="s">
        <v>287</v>
      </c>
    </row>
    <row r="17" customFormat="false" ht="24.75" hidden="false" customHeight="true" outlineLevel="0" collapsed="false">
      <c r="A17" s="22" t="s">
        <v>288</v>
      </c>
    </row>
    <row r="19" customFormat="false" ht="15" hidden="false" customHeight="true" outlineLevel="0" collapsed="false">
      <c r="A19" s="5" t="s">
        <v>289</v>
      </c>
    </row>
    <row r="21" customFormat="false" ht="19.5" hidden="false" customHeight="true" outlineLevel="0" collapsed="false">
      <c r="A21" s="81" t="s">
        <v>290</v>
      </c>
    </row>
    <row r="22" customFormat="false" ht="19.5" hidden="false" customHeight="true" outlineLevel="0" collapsed="false">
      <c r="A22" s="42" t="s">
        <v>291</v>
      </c>
    </row>
    <row r="23" customFormat="false" ht="19.5" hidden="false" customHeight="true" outlineLevel="0" collapsed="false">
      <c r="A23" s="42" t="s">
        <v>292</v>
      </c>
    </row>
    <row r="24" customFormat="false" ht="19.5" hidden="false" customHeight="true" outlineLevel="0" collapsed="false">
      <c r="A24" s="42" t="s">
        <v>293</v>
      </c>
    </row>
    <row r="25" customFormat="false" ht="19.5" hidden="false" customHeight="true" outlineLevel="0" collapsed="false">
      <c r="A25" s="42" t="s">
        <v>294</v>
      </c>
    </row>
    <row r="26" customFormat="false" ht="9.75" hidden="false" customHeight="true" outlineLevel="0" collapsed="false">
      <c r="A26" s="42"/>
    </row>
    <row r="27" customFormat="false" ht="19.5" hidden="false" customHeight="true" outlineLevel="0" collapsed="false">
      <c r="A27" s="81" t="s">
        <v>295</v>
      </c>
    </row>
    <row r="28" customFormat="false" ht="19.5" hidden="false" customHeight="true" outlineLevel="0" collapsed="false">
      <c r="A28" s="42" t="s">
        <v>296</v>
      </c>
    </row>
    <row r="29" customFormat="false" ht="19.5" hidden="false" customHeight="true" outlineLevel="0" collapsed="false">
      <c r="A29" s="42" t="s">
        <v>297</v>
      </c>
    </row>
    <row r="30" customFormat="false" ht="19.5" hidden="false" customHeight="true" outlineLevel="0" collapsed="false">
      <c r="A30" s="42" t="s">
        <v>298</v>
      </c>
    </row>
    <row r="31" customFormat="false" ht="19.5" hidden="false" customHeight="true" outlineLevel="0" collapsed="false">
      <c r="A31" s="42" t="s">
        <v>299</v>
      </c>
    </row>
    <row r="32" customFormat="false" ht="19.5" hidden="false" customHeight="true" outlineLevel="0" collapsed="false">
      <c r="A32" s="42" t="s">
        <v>300</v>
      </c>
    </row>
    <row r="33" customFormat="false" ht="9.75" hidden="false" customHeight="true" outlineLevel="0" collapsed="false">
      <c r="A33" s="42"/>
    </row>
    <row r="34" customFormat="false" ht="19.5" hidden="false" customHeight="true" outlineLevel="0" collapsed="false">
      <c r="A34" s="81" t="s">
        <v>301</v>
      </c>
    </row>
    <row r="35" customFormat="false" ht="19.5" hidden="false" customHeight="true" outlineLevel="0" collapsed="false">
      <c r="A35" s="42" t="s">
        <v>302</v>
      </c>
    </row>
    <row r="36" customFormat="false" ht="19.5" hidden="false" customHeight="true" outlineLevel="0" collapsed="false">
      <c r="A36" s="42" t="s">
        <v>303</v>
      </c>
    </row>
    <row r="37" customFormat="false" ht="19.5" hidden="false" customHeight="true" outlineLevel="0" collapsed="false">
      <c r="A37" s="42" t="s">
        <v>304</v>
      </c>
    </row>
    <row r="38" customFormat="false" ht="9.75" hidden="false" customHeight="true" outlineLevel="0" collapsed="false">
      <c r="A38" s="42"/>
    </row>
    <row r="39" customFormat="false" ht="19.5" hidden="false" customHeight="true" outlineLevel="0" collapsed="false">
      <c r="A39" s="81" t="s">
        <v>305</v>
      </c>
    </row>
    <row r="40" customFormat="false" ht="19.5" hidden="false" customHeight="true" outlineLevel="0" collapsed="false">
      <c r="A40" s="42" t="s">
        <v>306</v>
      </c>
    </row>
    <row r="41" customFormat="false" ht="19.5" hidden="false" customHeight="true" outlineLevel="0" collapsed="false">
      <c r="A41" s="42" t="s">
        <v>307</v>
      </c>
    </row>
    <row r="42" customFormat="false" ht="19.5" hidden="false" customHeight="true" outlineLevel="0" collapsed="false">
      <c r="A42" s="42" t="s">
        <v>308</v>
      </c>
    </row>
    <row r="43" customFormat="false" ht="9.75" hidden="false" customHeight="true" outlineLevel="0" collapsed="false">
      <c r="A43" s="42"/>
    </row>
    <row r="44" customFormat="false" ht="19.5" hidden="false" customHeight="true" outlineLevel="0" collapsed="false">
      <c r="A44" s="81" t="s">
        <v>309</v>
      </c>
    </row>
    <row r="45" customFormat="false" ht="19.5" hidden="false" customHeight="true" outlineLevel="0" collapsed="false">
      <c r="A45" s="42" t="s">
        <v>310</v>
      </c>
    </row>
    <row r="46" customFormat="false" ht="19.5" hidden="false" customHeight="true" outlineLevel="0" collapsed="false">
      <c r="A46" s="42" t="s">
        <v>311</v>
      </c>
    </row>
    <row r="47" customFormat="false" ht="19.5" hidden="false" customHeight="true" outlineLevel="0" collapsed="false">
      <c r="A47" s="42" t="s">
        <v>312</v>
      </c>
    </row>
    <row r="48" customFormat="false" ht="19.5" hidden="false" customHeight="true" outlineLevel="0" collapsed="false">
      <c r="A48" s="42" t="s">
        <v>313</v>
      </c>
    </row>
    <row r="49" customFormat="false" ht="19.5" hidden="false" customHeight="true" outlineLevel="0" collapsed="false">
      <c r="A49" s="42" t="s">
        <v>314</v>
      </c>
    </row>
    <row r="50" customFormat="false" ht="19.5" hidden="false" customHeight="true" outlineLevel="0" collapsed="false">
      <c r="A50" s="42" t="s">
        <v>315</v>
      </c>
    </row>
    <row r="51" customFormat="false" ht="9.75" hidden="false" customHeight="true" outlineLevel="0" collapsed="false">
      <c r="A51" s="42"/>
    </row>
    <row r="52" customFormat="false" ht="19.5" hidden="false" customHeight="true" outlineLevel="0" collapsed="false">
      <c r="A52" s="82" t="s">
        <v>316</v>
      </c>
    </row>
    <row r="53" customFormat="false" ht="19.5" hidden="false" customHeight="true" outlineLevel="0" collapsed="false">
      <c r="A53" s="42" t="s">
        <v>317</v>
      </c>
    </row>
    <row r="54" customFormat="false" ht="399.75" hidden="false" customHeight="true" outlineLevel="0" collapsed="false">
      <c r="A54" s="42" t="s">
        <v>318</v>
      </c>
    </row>
    <row r="55" customFormat="false" ht="19.5" hidden="false" customHeight="true" outlineLevel="0" collapsed="false">
      <c r="A55" s="42" t="s">
        <v>319</v>
      </c>
    </row>
    <row r="56" customFormat="false" ht="19.5" hidden="false" customHeight="true" outlineLevel="0" collapsed="false">
      <c r="A56" s="82" t="s">
        <v>320</v>
      </c>
    </row>
    <row r="58" customFormat="false" ht="15" hidden="false" customHeight="true" outlineLevel="0" collapsed="false">
      <c r="A58" s="34" t="s">
        <v>321</v>
      </c>
    </row>
    <row r="60" customFormat="false" ht="15" hidden="false" customHeight="true" outlineLevel="0" collapsed="false">
      <c r="A60" s="35" t="s">
        <v>322</v>
      </c>
    </row>
    <row r="61" customFormat="false" ht="15" hidden="false" customHeight="true" outlineLevel="0" collapsed="false">
      <c r="A61" s="35" t="s">
        <v>323</v>
      </c>
    </row>
    <row r="62" customFormat="false" ht="15" hidden="false" customHeight="true" outlineLevel="0" collapsed="false">
      <c r="A62" s="35" t="s">
        <v>324</v>
      </c>
    </row>
    <row r="63" customFormat="false" ht="15" hidden="false" customHeight="true" outlineLevel="0" collapsed="false">
      <c r="A63" s="35" t="s">
        <v>325</v>
      </c>
    </row>
    <row r="64" customFormat="false" ht="15" hidden="false" customHeight="true" outlineLevel="0" collapsed="false">
      <c r="A64" s="35" t="s">
        <v>326</v>
      </c>
    </row>
    <row r="65" customFormat="false" ht="15" hidden="false" customHeight="true" outlineLevel="0" collapsed="false">
      <c r="A65" s="35" t="s">
        <v>327</v>
      </c>
    </row>
    <row r="66" customFormat="false" ht="15" hidden="false" customHeight="true" outlineLevel="0" collapsed="false">
      <c r="A66" s="35" t="s">
        <v>328</v>
      </c>
    </row>
    <row r="68" customFormat="false" ht="15" hidden="false" customHeight="true" outlineLevel="0" collapsed="false">
      <c r="A68" s="83" t="s">
        <v>329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6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90"/>
  </cols>
  <sheetData>
    <row r="1" customFormat="false" ht="19.7" hidden="false" customHeight="false" outlineLevel="0" collapsed="false">
      <c r="A1" s="24" t="s">
        <v>330</v>
      </c>
    </row>
    <row r="2" customFormat="false" ht="15" hidden="false" customHeight="false" outlineLevel="0" collapsed="false">
      <c r="A2" s="40" t="s">
        <v>331</v>
      </c>
    </row>
    <row r="4" customFormat="false" ht="15" hidden="false" customHeight="false" outlineLevel="0" collapsed="false">
      <c r="A4" s="84" t="s">
        <v>332</v>
      </c>
    </row>
    <row r="6" customFormat="false" ht="19.5" hidden="false" customHeight="true" outlineLevel="0" collapsed="false">
      <c r="A6" s="22" t="s">
        <v>333</v>
      </c>
    </row>
    <row r="7" customFormat="false" ht="19.5" hidden="false" customHeight="true" outlineLevel="0" collapsed="false">
      <c r="A7" s="22" t="s">
        <v>334</v>
      </c>
    </row>
    <row r="8" customFormat="false" ht="19.5" hidden="false" customHeight="true" outlineLevel="0" collapsed="false">
      <c r="A8" s="22" t="s">
        <v>335</v>
      </c>
    </row>
    <row r="9" customFormat="false" ht="19.5" hidden="false" customHeight="true" outlineLevel="0" collapsed="false">
      <c r="A9" s="22" t="s">
        <v>336</v>
      </c>
    </row>
    <row r="10" customFormat="false" ht="19.5" hidden="false" customHeight="true" outlineLevel="0" collapsed="false">
      <c r="A10" s="22" t="s">
        <v>337</v>
      </c>
    </row>
    <row r="11" customFormat="false" ht="19.5" hidden="false" customHeight="true" outlineLevel="0" collapsed="false">
      <c r="A11" s="22" t="s">
        <v>338</v>
      </c>
    </row>
    <row r="12" customFormat="false" ht="19.5" hidden="false" customHeight="true" outlineLevel="0" collapsed="false">
      <c r="A12" s="22" t="s">
        <v>339</v>
      </c>
    </row>
    <row r="13" customFormat="false" ht="19.5" hidden="false" customHeight="true" outlineLevel="0" collapsed="false">
      <c r="A13" s="22" t="s">
        <v>340</v>
      </c>
    </row>
    <row r="15" customFormat="false" ht="15" hidden="false" customHeight="false" outlineLevel="0" collapsed="false">
      <c r="A15" s="84" t="s">
        <v>341</v>
      </c>
    </row>
    <row r="17" customFormat="false" ht="19.5" hidden="false" customHeight="true" outlineLevel="0" collapsed="false">
      <c r="A17" s="22" t="s">
        <v>342</v>
      </c>
    </row>
    <row r="18" customFormat="false" ht="19.5" hidden="false" customHeight="true" outlineLevel="0" collapsed="false">
      <c r="A18" s="22" t="s">
        <v>343</v>
      </c>
    </row>
    <row r="19" customFormat="false" ht="19.5" hidden="false" customHeight="true" outlineLevel="0" collapsed="false">
      <c r="A19" s="22" t="s">
        <v>344</v>
      </c>
    </row>
    <row r="20" customFormat="false" ht="19.5" hidden="false" customHeight="true" outlineLevel="0" collapsed="false">
      <c r="A20" s="22" t="s">
        <v>345</v>
      </c>
    </row>
    <row r="21" customFormat="false" ht="19.5" hidden="false" customHeight="true" outlineLevel="0" collapsed="false">
      <c r="A21" s="22" t="s">
        <v>346</v>
      </c>
    </row>
    <row r="22" customFormat="false" ht="19.5" hidden="false" customHeight="true" outlineLevel="0" collapsed="false">
      <c r="A22" s="22" t="s">
        <v>347</v>
      </c>
    </row>
    <row r="24" customFormat="false" ht="15" hidden="false" customHeight="false" outlineLevel="0" collapsed="false">
      <c r="A24" s="84" t="s">
        <v>348</v>
      </c>
    </row>
    <row r="26" customFormat="false" ht="19.5" hidden="false" customHeight="true" outlineLevel="0" collapsed="false">
      <c r="A26" s="22" t="s">
        <v>349</v>
      </c>
    </row>
    <row r="27" customFormat="false" ht="19.5" hidden="false" customHeight="true" outlineLevel="0" collapsed="false">
      <c r="A27" s="22" t="s">
        <v>350</v>
      </c>
    </row>
    <row r="28" customFormat="false" ht="19.5" hidden="false" customHeight="true" outlineLevel="0" collapsed="false">
      <c r="A28" s="22" t="s">
        <v>351</v>
      </c>
    </row>
    <row r="29" customFormat="false" ht="19.5" hidden="false" customHeight="true" outlineLevel="0" collapsed="false">
      <c r="A29" s="22" t="s">
        <v>352</v>
      </c>
    </row>
    <row r="30" customFormat="false" ht="19.5" hidden="false" customHeight="true" outlineLevel="0" collapsed="false">
      <c r="A30" s="22" t="s">
        <v>353</v>
      </c>
    </row>
    <row r="32" customFormat="false" ht="15" hidden="false" customHeight="false" outlineLevel="0" collapsed="false">
      <c r="A32" s="84" t="s">
        <v>354</v>
      </c>
    </row>
    <row r="34" customFormat="false" ht="19.5" hidden="false" customHeight="true" outlineLevel="0" collapsed="false">
      <c r="A34" s="22" t="s">
        <v>355</v>
      </c>
    </row>
    <row r="35" customFormat="false" ht="19.5" hidden="false" customHeight="true" outlineLevel="0" collapsed="false">
      <c r="A35" s="22" t="s">
        <v>356</v>
      </c>
    </row>
    <row r="36" customFormat="false" ht="19.5" hidden="false" customHeight="true" outlineLevel="0" collapsed="false">
      <c r="A36" s="22" t="s">
        <v>357</v>
      </c>
    </row>
    <row r="37" customFormat="false" ht="19.5" hidden="false" customHeight="true" outlineLevel="0" collapsed="false">
      <c r="A37" s="22" t="s">
        <v>358</v>
      </c>
    </row>
    <row r="38" customFormat="false" ht="19.5" hidden="false" customHeight="true" outlineLevel="0" collapsed="false">
      <c r="A38" s="22" t="s">
        <v>359</v>
      </c>
    </row>
    <row r="40" customFormat="false" ht="15" hidden="false" customHeight="false" outlineLevel="0" collapsed="false">
      <c r="A40" s="84" t="s">
        <v>360</v>
      </c>
    </row>
    <row r="42" customFormat="false" ht="15" hidden="false" customHeight="false" outlineLevel="0" collapsed="false">
      <c r="A42" s="57" t="s">
        <v>361</v>
      </c>
    </row>
    <row r="44" customFormat="false" ht="15" hidden="false" customHeight="false" outlineLevel="0" collapsed="false">
      <c r="A44" s="43" t="s">
        <v>362</v>
      </c>
    </row>
    <row r="45" customFormat="false" ht="15" hidden="false" customHeight="false" outlineLevel="0" collapsed="false">
      <c r="A45" s="43" t="s">
        <v>363</v>
      </c>
    </row>
    <row r="46" customFormat="false" ht="15" hidden="false" customHeight="false" outlineLevel="0" collapsed="false">
      <c r="A46" s="43" t="s">
        <v>364</v>
      </c>
    </row>
    <row r="47" customFormat="false" ht="15" hidden="false" customHeight="false" outlineLevel="0" collapsed="false">
      <c r="A47" s="43" t="s">
        <v>365</v>
      </c>
    </row>
    <row r="48" customFormat="false" ht="15" hidden="false" customHeight="false" outlineLevel="0" collapsed="false">
      <c r="A48" s="43" t="s">
        <v>366</v>
      </c>
    </row>
    <row r="49" customFormat="false" ht="15" hidden="false" customHeight="false" outlineLevel="0" collapsed="false">
      <c r="A49" s="43" t="s">
        <v>367</v>
      </c>
    </row>
    <row r="50" customFormat="false" ht="15" hidden="false" customHeight="false" outlineLevel="0" collapsed="false">
      <c r="A50" s="43" t="s">
        <v>368</v>
      </c>
    </row>
    <row r="51" customFormat="false" ht="15" hidden="false" customHeight="false" outlineLevel="0" collapsed="false">
      <c r="A51" s="43" t="s">
        <v>369</v>
      </c>
    </row>
    <row r="52" customFormat="false" ht="15" hidden="false" customHeight="false" outlineLevel="0" collapsed="false">
      <c r="A52" s="43" t="s">
        <v>370</v>
      </c>
    </row>
    <row r="54" customFormat="false" ht="15" hidden="false" customHeight="false" outlineLevel="0" collapsed="false">
      <c r="A54" s="84" t="s">
        <v>371</v>
      </c>
    </row>
    <row r="56" customFormat="false" ht="15" hidden="false" customHeight="false" outlineLevel="0" collapsed="false">
      <c r="A56" s="57" t="s">
        <v>372</v>
      </c>
    </row>
    <row r="58" customFormat="false" ht="15" hidden="false" customHeight="false" outlineLevel="0" collapsed="false">
      <c r="A58" s="43" t="s">
        <v>373</v>
      </c>
    </row>
    <row r="59" customFormat="false" ht="15" hidden="false" customHeight="false" outlineLevel="0" collapsed="false">
      <c r="A59" s="43" t="s">
        <v>374</v>
      </c>
    </row>
    <row r="60" customFormat="false" ht="15" hidden="false" customHeight="false" outlineLevel="0" collapsed="false">
      <c r="A60" s="43" t="s">
        <v>375</v>
      </c>
    </row>
    <row r="61" customFormat="false" ht="15" hidden="false" customHeight="false" outlineLevel="0" collapsed="false">
      <c r="A61" s="43" t="s">
        <v>376</v>
      </c>
    </row>
    <row r="62" customFormat="false" ht="15" hidden="false" customHeight="false" outlineLevel="0" collapsed="false">
      <c r="A62" s="43" t="s">
        <v>377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2025-11-09T20:29:32Z</dcterms:created>
  <dc:creator>openpyxl</dc:creator>
  <dc:description/>
  <dc:language>en-US</dc:language>
  <cp:lastModifiedBy/>
  <dcterms:modified xsi:type="dcterms:W3CDTF">2025-11-09T22:15:59Z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